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C:\Users\tim.HBSOFFICE\OneDrive - HBSoftware B.V\Desktop\"/>
    </mc:Choice>
  </mc:AlternateContent>
  <xr:revisionPtr revIDLastSave="0" documentId="13_ncr:1_{3AF8737D-9259-4E84-808F-27E7872B2AAE}" xr6:coauthVersionLast="47" xr6:coauthVersionMax="47" xr10:uidLastSave="{00000000-0000-0000-0000-000000000000}"/>
  <bookViews>
    <workbookView xWindow="-120" yWindow="-120" windowWidth="29040" windowHeight="15720" xr2:uid="{00000000-000D-0000-FFFF-FFFF00000000}"/>
  </bookViews>
  <sheets>
    <sheet name="Pricing" sheetId="27" r:id="rId1"/>
    <sheet name="Instellingen algemeen" sheetId="28" state="veryHidden" r:id="rId2"/>
    <sheet name="Instellingen logo's" sheetId="33" state="veryHidden" r:id="rId3"/>
  </sheets>
  <definedNames>
    <definedName name="_xlnm.Print_Area" localSheetId="1">'Instellingen algemeen'!$A$1:$I$36</definedName>
    <definedName name="_xlnm.Print_Area" localSheetId="2">'Instellingen logo''s'!$A$1:$F$14</definedName>
    <definedName name="_xlnm.Print_Area" localSheetId="0">Pricing!$B$3:$IS$39</definedName>
    <definedName name="Consultancy">'Instellingen algemeen'!$F$28</definedName>
    <definedName name="Contact">'Instellingen algemeen'!$D$32</definedName>
    <definedName name="GekozenLicentie">Pricing!$C$12</definedName>
    <definedName name="GeldigTot">'Instellingen algemeen'!$D$33</definedName>
    <definedName name="IndexInstallatie">'Instellingen algemeen'!$B$23:$F$25</definedName>
    <definedName name="IndexLicentiesOnderhoud">'Instellingen algemeen'!$B$9:$F$17</definedName>
    <definedName name="Installatie">'Instellingen algemeen'!$F$23</definedName>
    <definedName name="Logos">OFFSET('Instellingen logo''s'!$C$8,MATCH(Pricing!$C$11,'Instellingen logo''s'!$B$9:$B$11,0),0,1,1)</definedName>
    <definedName name="LstGroepen">'Instellingen algemeen'!$B$9:$B$17</definedName>
    <definedName name="LstInstallaties">'Instellingen algemeen'!$B$23:$B$25</definedName>
    <definedName name="Training">'Instellingen algemeen'!$F$27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S9" i="27" l="1"/>
  <c r="I21" i="27"/>
  <c r="I16" i="27"/>
  <c r="I13" i="27"/>
  <c r="B38" i="27"/>
  <c r="B39" i="27"/>
  <c r="I17" i="27" l="1"/>
  <c r="I23" i="27"/>
  <c r="I22" i="27"/>
  <c r="I1" i="27"/>
  <c r="I9" i="27" s="1"/>
  <c r="H1" i="27"/>
  <c r="H8" i="27" s="1"/>
  <c r="G1" i="27"/>
  <c r="G8" i="27" s="1"/>
  <c r="F1" i="27"/>
  <c r="F8" i="27" s="1"/>
  <c r="E1" i="27"/>
  <c r="E8" i="27" s="1"/>
  <c r="D1" i="27"/>
  <c r="D8" i="27" s="1"/>
  <c r="C1" i="27"/>
  <c r="C8" i="27" s="1"/>
  <c r="E22" i="27"/>
  <c r="I12" i="27" l="1"/>
  <c r="C9" i="27"/>
  <c r="G9" i="27"/>
  <c r="F9" i="27"/>
  <c r="E9" i="27"/>
  <c r="I8" i="27"/>
  <c r="D9" i="27"/>
  <c r="H9" i="27"/>
  <c r="I14" i="27" l="1"/>
  <c r="A4" i="27"/>
  <c r="H12" i="27" s="1"/>
  <c r="I25" i="27" l="1"/>
  <c r="I19" i="27"/>
</calcChain>
</file>

<file path=xl/sharedStrings.xml><?xml version="1.0" encoding="utf-8"?>
<sst xmlns="http://schemas.openxmlformats.org/spreadsheetml/2006/main" count="110" uniqueCount="89">
  <si>
    <t xml:space="preserve">♦ </t>
  </si>
  <si>
    <t>100+</t>
  </si>
  <si>
    <t>♦</t>
  </si>
  <si>
    <t>Training op locatie</t>
  </si>
  <si>
    <t>Consultancy op locatie</t>
  </si>
  <si>
    <t>Contactgegevens</t>
  </si>
  <si>
    <t>Gebruikers</t>
  </si>
  <si>
    <t>https://exsion365.com/en/this-is-exsion/end-user-license-agreement-eula-of-exsion-reporting-for-microsoft-dynamics-365-business-central/</t>
  </si>
  <si>
    <t>`</t>
  </si>
  <si>
    <t>C - Exsion Reporting SQL</t>
  </si>
  <si>
    <t>A</t>
  </si>
  <si>
    <t>C</t>
  </si>
  <si>
    <t>B</t>
  </si>
  <si>
    <t>Plaatje</t>
  </si>
  <si>
    <t>Dynamics partner</t>
  </si>
  <si>
    <t>Onderhoud per maand</t>
  </si>
  <si>
    <t>Licentie + onderhoud</t>
  </si>
  <si>
    <t>Exsion Time</t>
  </si>
  <si>
    <t>Overig</t>
  </si>
  <si>
    <t>Instellingen</t>
  </si>
  <si>
    <t>Diensten</t>
  </si>
  <si>
    <t>Geldig tot</t>
  </si>
  <si>
    <t>Logo's</t>
  </si>
  <si>
    <t>Groep (tevens validatielijst)</t>
  </si>
  <si>
    <t>Groepen vanuit tabblad "Instellingen"</t>
  </si>
  <si>
    <t>Exsion Reporting SQL</t>
  </si>
  <si>
    <t>Bedrag installatie</t>
  </si>
  <si>
    <t>Code (tevens validatielijst)</t>
  </si>
  <si>
    <t>Omschrijving</t>
  </si>
  <si>
    <t>Licentieprijs Exsion per maand</t>
  </si>
  <si>
    <t>Licentieprijs Exsion Time per maand</t>
  </si>
  <si>
    <t>Code</t>
  </si>
  <si>
    <t xml:space="preserve"> </t>
  </si>
  <si>
    <t>WITH THIS EXSION PRICING MODEL YOU CAN CREATE THE DESIRED EXSION CONFIGURATION YOURSELF</t>
  </si>
  <si>
    <t>MUTATE THE GREEN CELLS TO DO SO</t>
  </si>
  <si>
    <t>License group</t>
  </si>
  <si>
    <t>Number of users</t>
  </si>
  <si>
    <t>License fee p/m</t>
  </si>
  <si>
    <t>Select license (group)</t>
  </si>
  <si>
    <t>Installation type (A, B, C)</t>
  </si>
  <si>
    <t>The choice of license (group) determines the number of named Exsion users who can independently compile, adjust or refresh reports.</t>
  </si>
  <si>
    <t>Installation</t>
  </si>
  <si>
    <t>Training day on-site. For online training please see:</t>
  </si>
  <si>
    <t>General on-site consultancy per day</t>
  </si>
  <si>
    <t>Total license (per month)</t>
  </si>
  <si>
    <t>Total services (one time)</t>
  </si>
  <si>
    <t>Helpdesk subscription per month</t>
  </si>
  <si>
    <t>Total services (per month)</t>
  </si>
  <si>
    <t>Contact details:</t>
  </si>
  <si>
    <t>Organization</t>
  </si>
  <si>
    <t>Address</t>
  </si>
  <si>
    <t>Zipcode and City</t>
  </si>
  <si>
    <t>Email for invoice</t>
  </si>
  <si>
    <t>Contact</t>
  </si>
  <si>
    <t>Email for Exsion portal</t>
  </si>
  <si>
    <t>Comments</t>
  </si>
  <si>
    <t>Users: 1</t>
  </si>
  <si>
    <t>Users: 2</t>
  </si>
  <si>
    <t>Group 1</t>
  </si>
  <si>
    <t>Group 2</t>
  </si>
  <si>
    <t>Group 3</t>
  </si>
  <si>
    <t>Group 4</t>
  </si>
  <si>
    <t>Group 5</t>
  </si>
  <si>
    <t>Group 6</t>
  </si>
  <si>
    <t>Group 7</t>
  </si>
  <si>
    <t>App in Business Central</t>
  </si>
  <si>
    <t>On prem zonder gebruik van app</t>
  </si>
  <si>
    <t>GDPR AND ADDITIONAL INFORMATION</t>
  </si>
  <si>
    <t>HB Software uses the email address of the user for licensing purposes and to send a newsletter. By signing this order form you give permission for this. The user can cancel this by sending an email to office@hbsoftware.nl.</t>
  </si>
  <si>
    <t>The general terms and conditions of HB Software, filed with the Chamber of Commerce, apply to the delivery of software and services.</t>
  </si>
  <si>
    <t>The Applicable EULA can be found at www.exsion365.com</t>
  </si>
  <si>
    <t>Please sign this document and fax or mail it to the adress below.</t>
  </si>
  <si>
    <t>Yes</t>
  </si>
  <si>
    <t>INSTALLATION TYPE</t>
  </si>
  <si>
    <t>A - Exsion Reporting web service (app usage in Business Central)</t>
  </si>
  <si>
    <t>B - Exsion Reporting on prem without using the app</t>
  </si>
  <si>
    <t>The license can be canceled before the 15th of the month for the following month. Billing is a year ahead</t>
  </si>
  <si>
    <t xml:space="preserve">To cancel a license, send an email to office@hbsoftware.nl. The remaining amount will be credited.
</t>
  </si>
  <si>
    <t>Helpdesk subscription is for support during office hours via telephone, mail and Exsion website. A maximum of two contacts can contact the helpdesk for support.</t>
  </si>
  <si>
    <t>Each participant must have their own license. The same applies to training courses for Exsion Reporting SQL.</t>
  </si>
  <si>
    <t>the standard Cronus database or your own database can be used. Documentation is included.</t>
  </si>
  <si>
    <t>The training sessions are given for a maximum of 6 participants at the same time and can optionally take place on</t>
  </si>
  <si>
    <t>LICENCE</t>
  </si>
  <si>
    <t>No</t>
  </si>
  <si>
    <t>The number of connections and number of individual administrations in one Microsoft Dynamics BC or Microsoft SQL database is unlimited.</t>
  </si>
  <si>
    <t>Multiple licenses must be purchased for multiple databases/tenants/environments.</t>
  </si>
  <si>
    <t>TRAINING AND SUPPORT</t>
  </si>
  <si>
    <t>Total per month</t>
  </si>
  <si>
    <t>HB Software b.v., Groen van Prinsterersingel 47 - 2805 TD Gouda, tel +31182-580411 mailadres: office@hbsoftware.nl.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</si>
</sst>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6"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b/>
      <sz val="10"/>
      <color indexed="9"/>
      <name val="Arial"/>
      <family val="2"/>
    </font>
    <font>
      <i/>
      <sz val="10"/>
      <color indexed="9"/>
      <name val="Arial"/>
      <family val="2"/>
    </font>
    <font>
      <sz val="10"/>
      <color indexed="9"/>
      <name val="Arial"/>
      <family val="2"/>
    </font>
    <font>
      <sz val="8.1999999999999993"/>
      <name val="Arial"/>
      <family val="2"/>
    </font>
    <font>
      <b/>
      <sz val="10"/>
      <color theme="1"/>
      <name val="Arial"/>
      <family val="2"/>
    </font>
    <font>
      <b/>
      <i/>
      <sz val="10"/>
      <color theme="1"/>
      <name val="Arial"/>
      <family val="2"/>
    </font>
    <font>
      <sz val="16"/>
      <name val="Arial"/>
      <family val="2"/>
    </font>
    <font>
      <u/>
      <sz val="10"/>
      <color theme="10"/>
      <name val="Arial"/>
      <family val="2"/>
    </font>
    <font>
      <b/>
      <sz val="14"/>
      <name val="Arial"/>
      <family val="2"/>
    </font>
    <font>
      <b/>
      <u/>
      <sz val="10"/>
      <name val="Arial"/>
      <family val="2"/>
    </font>
  </fonts>
  <fills count="9">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BBB59"/>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4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thin">
        <color theme="8"/>
      </top>
      <bottom style="thin">
        <color theme="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theme="8"/>
      </bottom>
      <diagonal/>
    </border>
  </borders>
  <cellStyleXfs count="3">
    <xf numFmtId="0" fontId="0" fillId="0" borderId="0"/>
    <xf numFmtId="164" fontId="1" fillId="0" borderId="0" applyFont="0" applyFill="0" applyBorder="0" applyAlignment="0" applyProtection="0"/>
    <xf numFmtId="0" fontId="13" fillId="0" borderId="0" applyNumberFormat="0" applyFill="0" applyBorder="0" applyAlignment="0" applyProtection="0"/>
  </cellStyleXfs>
  <cellXfs count="165">
    <xf numFmtId="0" fontId="0" fillId="0" borderId="0" xfId="0"/>
    <xf numFmtId="0" fontId="3" fillId="2" borderId="0" xfId="0" applyFont="1" applyFill="1" applyProtection="1">
      <protection hidden="1"/>
    </xf>
    <xf numFmtId="0" fontId="4" fillId="2" borderId="0" xfId="0" applyFont="1" applyFill="1" applyProtection="1">
      <protection hidden="1"/>
    </xf>
    <xf numFmtId="0" fontId="4" fillId="2" borderId="1" xfId="0" applyFont="1" applyFill="1" applyBorder="1" applyProtection="1">
      <protection hidden="1"/>
    </xf>
    <xf numFmtId="0" fontId="4" fillId="2" borderId="2" xfId="0" applyFont="1" applyFill="1" applyBorder="1" applyProtection="1">
      <protection hidden="1"/>
    </xf>
    <xf numFmtId="0" fontId="3" fillId="2" borderId="3" xfId="0" applyFont="1" applyFill="1" applyBorder="1" applyProtection="1">
      <protection hidden="1"/>
    </xf>
    <xf numFmtId="0" fontId="4" fillId="2" borderId="4" xfId="0" applyFont="1" applyFill="1" applyBorder="1" applyProtection="1">
      <protection hidden="1"/>
    </xf>
    <xf numFmtId="0" fontId="4" fillId="2" borderId="5" xfId="0" applyFont="1" applyFill="1" applyBorder="1" applyProtection="1">
      <protection hidden="1"/>
    </xf>
    <xf numFmtId="0" fontId="3" fillId="2" borderId="6" xfId="0" applyFont="1" applyFill="1" applyBorder="1" applyProtection="1">
      <protection hidden="1"/>
    </xf>
    <xf numFmtId="0" fontId="6" fillId="2" borderId="0" xfId="0" applyFont="1" applyFill="1" applyProtection="1">
      <protection hidden="1"/>
    </xf>
    <xf numFmtId="3" fontId="7" fillId="2" borderId="0" xfId="1" quotePrefix="1" applyNumberFormat="1" applyFont="1" applyFill="1" applyBorder="1" applyAlignment="1" applyProtection="1">
      <alignment horizontal="right"/>
      <protection hidden="1"/>
    </xf>
    <xf numFmtId="0" fontId="8" fillId="2" borderId="0" xfId="0" applyFont="1" applyFill="1" applyProtection="1">
      <protection hidden="1"/>
    </xf>
    <xf numFmtId="0" fontId="4" fillId="2" borderId="7" xfId="0" applyFont="1" applyFill="1" applyBorder="1" applyAlignment="1" applyProtection="1">
      <alignment horizontal="right"/>
      <protection hidden="1"/>
    </xf>
    <xf numFmtId="0" fontId="4" fillId="2" borderId="8" xfId="0" applyFont="1" applyFill="1" applyBorder="1" applyProtection="1">
      <protection hidden="1"/>
    </xf>
    <xf numFmtId="0" fontId="3" fillId="2" borderId="1" xfId="0" applyFont="1" applyFill="1" applyBorder="1" applyProtection="1">
      <protection hidden="1"/>
    </xf>
    <xf numFmtId="0" fontId="3" fillId="2" borderId="4" xfId="0" applyFont="1" applyFill="1" applyBorder="1" applyProtection="1">
      <protection hidden="1"/>
    </xf>
    <xf numFmtId="0" fontId="4" fillId="2" borderId="7" xfId="0" applyFont="1" applyFill="1" applyBorder="1" applyProtection="1">
      <protection hidden="1"/>
    </xf>
    <xf numFmtId="0" fontId="4" fillId="2" borderId="6" xfId="0" applyFont="1" applyFill="1" applyBorder="1" applyProtection="1">
      <protection hidden="1"/>
    </xf>
    <xf numFmtId="0" fontId="3" fillId="2" borderId="2" xfId="0" applyFont="1" applyFill="1" applyBorder="1" applyProtection="1">
      <protection hidden="1"/>
    </xf>
    <xf numFmtId="0" fontId="4" fillId="2" borderId="2" xfId="0" applyFont="1" applyFill="1" applyBorder="1" applyAlignment="1" applyProtection="1">
      <alignment horizontal="right"/>
      <protection hidden="1"/>
    </xf>
    <xf numFmtId="0" fontId="3" fillId="2" borderId="8" xfId="0" applyFont="1" applyFill="1" applyBorder="1" applyProtection="1">
      <protection hidden="1"/>
    </xf>
    <xf numFmtId="0" fontId="3" fillId="2" borderId="5" xfId="0" applyFont="1" applyFill="1" applyBorder="1" applyProtection="1">
      <protection hidden="1"/>
    </xf>
    <xf numFmtId="0" fontId="4" fillId="2" borderId="5" xfId="0" applyFont="1" applyFill="1" applyBorder="1" applyAlignment="1" applyProtection="1">
      <alignment horizontal="right"/>
      <protection hidden="1"/>
    </xf>
    <xf numFmtId="0" fontId="3" fillId="2" borderId="11" xfId="0" applyFont="1" applyFill="1" applyBorder="1" applyProtection="1">
      <protection hidden="1"/>
    </xf>
    <xf numFmtId="0" fontId="3" fillId="2" borderId="10" xfId="0" applyFont="1" applyFill="1" applyBorder="1" applyProtection="1">
      <protection hidden="1"/>
    </xf>
    <xf numFmtId="0" fontId="4" fillId="2" borderId="3" xfId="0" applyFont="1" applyFill="1" applyBorder="1" applyProtection="1">
      <protection hidden="1"/>
    </xf>
    <xf numFmtId="0" fontId="4" fillId="2" borderId="0" xfId="0" applyFont="1" applyFill="1" applyAlignment="1" applyProtection="1">
      <alignment horizontal="center"/>
      <protection hidden="1"/>
    </xf>
    <xf numFmtId="0" fontId="5" fillId="2" borderId="0" xfId="0" applyFont="1" applyFill="1" applyAlignment="1" applyProtection="1">
      <alignment horizontal="right"/>
      <protection hidden="1"/>
    </xf>
    <xf numFmtId="0" fontId="3" fillId="2" borderId="3" xfId="0" applyFont="1" applyFill="1" applyBorder="1" applyAlignment="1" applyProtection="1">
      <alignment horizontal="right"/>
      <protection hidden="1"/>
    </xf>
    <xf numFmtId="0" fontId="3" fillId="2" borderId="2" xfId="0" applyFont="1" applyFill="1" applyBorder="1" applyAlignment="1" applyProtection="1">
      <alignment horizontal="right"/>
      <protection hidden="1"/>
    </xf>
    <xf numFmtId="0" fontId="12" fillId="2" borderId="0" xfId="0" applyFont="1" applyFill="1" applyProtection="1">
      <protection hidden="1"/>
    </xf>
    <xf numFmtId="0" fontId="1" fillId="2" borderId="8" xfId="0" applyFont="1" applyFill="1" applyBorder="1" applyProtection="1">
      <protection hidden="1"/>
    </xf>
    <xf numFmtId="0" fontId="3" fillId="2" borderId="1" xfId="0" applyFont="1" applyFill="1" applyBorder="1" applyAlignment="1" applyProtection="1">
      <alignment horizontal="right"/>
      <protection hidden="1"/>
    </xf>
    <xf numFmtId="3" fontId="3" fillId="2" borderId="2" xfId="1" applyNumberFormat="1" applyFont="1" applyFill="1" applyBorder="1" applyAlignment="1" applyProtection="1">
      <alignment horizontal="right"/>
      <protection hidden="1"/>
    </xf>
    <xf numFmtId="0" fontId="1" fillId="2" borderId="7" xfId="0" applyFont="1" applyFill="1" applyBorder="1" applyAlignment="1" applyProtection="1">
      <alignment horizontal="right"/>
      <protection hidden="1"/>
    </xf>
    <xf numFmtId="0" fontId="4" fillId="2" borderId="0" xfId="0" applyFont="1" applyFill="1" applyAlignment="1" applyProtection="1">
      <alignment horizontal="center" vertical="top"/>
      <protection hidden="1"/>
    </xf>
    <xf numFmtId="0" fontId="1" fillId="2" borderId="8" xfId="0" applyFont="1" applyFill="1" applyBorder="1" applyAlignment="1" applyProtection="1">
      <alignment vertical="center" wrapText="1"/>
      <protection hidden="1"/>
    </xf>
    <xf numFmtId="0" fontId="13" fillId="2" borderId="6" xfId="2" applyFill="1" applyBorder="1" applyAlignment="1" applyProtection="1">
      <alignment vertical="center"/>
      <protection hidden="1"/>
    </xf>
    <xf numFmtId="0" fontId="4" fillId="2" borderId="8" xfId="0" applyFont="1" applyFill="1" applyBorder="1" applyAlignment="1" applyProtection="1">
      <alignment vertical="center" wrapText="1"/>
      <protection hidden="1"/>
    </xf>
    <xf numFmtId="0" fontId="4" fillId="2" borderId="7" xfId="0" applyFont="1" applyFill="1" applyBorder="1" applyAlignment="1" applyProtection="1">
      <alignment horizontal="right" vertical="center"/>
      <protection hidden="1"/>
    </xf>
    <xf numFmtId="0" fontId="3" fillId="2" borderId="8" xfId="0" applyFont="1" applyFill="1" applyBorder="1" applyAlignment="1" applyProtection="1">
      <alignment vertical="center"/>
      <protection hidden="1"/>
    </xf>
    <xf numFmtId="0" fontId="1" fillId="2" borderId="8" xfId="0" applyFont="1" applyFill="1" applyBorder="1" applyAlignment="1" applyProtection="1">
      <alignment vertical="top"/>
      <protection hidden="1"/>
    </xf>
    <xf numFmtId="0" fontId="1" fillId="2" borderId="8" xfId="0" applyFont="1" applyFill="1" applyBorder="1" applyAlignment="1" applyProtection="1">
      <alignment vertical="center"/>
      <protection hidden="1"/>
    </xf>
    <xf numFmtId="0" fontId="13" fillId="2" borderId="0" xfId="2" applyFill="1" applyBorder="1" applyProtection="1">
      <protection hidden="1"/>
    </xf>
    <xf numFmtId="0" fontId="1" fillId="2" borderId="0" xfId="0" applyFont="1" applyFill="1" applyProtection="1">
      <protection hidden="1"/>
    </xf>
    <xf numFmtId="0" fontId="1" fillId="2" borderId="8" xfId="0" applyFont="1" applyFill="1" applyBorder="1" applyAlignment="1" applyProtection="1">
      <alignment vertical="top" wrapText="1"/>
      <protection hidden="1"/>
    </xf>
    <xf numFmtId="3" fontId="4" fillId="2" borderId="0" xfId="1" applyNumberFormat="1" applyFont="1" applyFill="1" applyBorder="1" applyAlignment="1" applyProtection="1">
      <alignment horizontal="right" vertical="center"/>
      <protection hidden="1"/>
    </xf>
    <xf numFmtId="0" fontId="4" fillId="2" borderId="8" xfId="1" applyNumberFormat="1" applyFont="1" applyFill="1" applyBorder="1" applyAlignment="1" applyProtection="1">
      <alignment horizontal="right" vertical="center"/>
      <protection hidden="1"/>
    </xf>
    <xf numFmtId="0" fontId="14" fillId="0" borderId="0" xfId="0" applyFont="1"/>
    <xf numFmtId="0" fontId="1" fillId="5" borderId="0" xfId="0" applyFont="1" applyFill="1"/>
    <xf numFmtId="0" fontId="4" fillId="2" borderId="20" xfId="0" applyFont="1" applyFill="1" applyBorder="1" applyAlignment="1" applyProtection="1">
      <alignment horizontal="left" vertical="center"/>
      <protection hidden="1"/>
    </xf>
    <xf numFmtId="3" fontId="4" fillId="2" borderId="20" xfId="1" applyNumberFormat="1" applyFont="1" applyFill="1" applyBorder="1" applyAlignment="1" applyProtection="1">
      <alignment horizontal="left" vertical="center"/>
      <protection hidden="1"/>
    </xf>
    <xf numFmtId="0" fontId="4" fillId="2" borderId="21" xfId="1" applyNumberFormat="1" applyFont="1" applyFill="1" applyBorder="1" applyAlignment="1" applyProtection="1">
      <alignment horizontal="left" vertical="center"/>
      <protection hidden="1"/>
    </xf>
    <xf numFmtId="0" fontId="15" fillId="0" borderId="0" xfId="0" applyFont="1"/>
    <xf numFmtId="0" fontId="4" fillId="7" borderId="0" xfId="0" applyFont="1" applyFill="1" applyProtection="1">
      <protection hidden="1"/>
    </xf>
    <xf numFmtId="0" fontId="3" fillId="7" borderId="0" xfId="0" applyFont="1" applyFill="1" applyAlignment="1" applyProtection="1">
      <alignment wrapText="1"/>
      <protection hidden="1"/>
    </xf>
    <xf numFmtId="0" fontId="1" fillId="2" borderId="2" xfId="0" applyFont="1" applyFill="1" applyBorder="1" applyProtection="1">
      <protection hidden="1"/>
    </xf>
    <xf numFmtId="0" fontId="3" fillId="2" borderId="0" xfId="0" applyFont="1" applyFill="1" applyAlignment="1" applyProtection="1">
      <alignment vertical="center"/>
      <protection hidden="1"/>
    </xf>
    <xf numFmtId="0" fontId="3" fillId="2" borderId="11" xfId="0" applyFont="1" applyFill="1" applyBorder="1" applyAlignment="1" applyProtection="1">
      <alignment horizontal="right"/>
      <protection hidden="1"/>
    </xf>
    <xf numFmtId="0" fontId="4" fillId="2" borderId="11" xfId="0" applyFont="1" applyFill="1" applyBorder="1" applyProtection="1">
      <protection hidden="1"/>
    </xf>
    <xf numFmtId="0" fontId="4"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left" vertical="center" wrapText="1"/>
      <protection hidden="1"/>
    </xf>
    <xf numFmtId="0" fontId="4" fillId="2" borderId="0" xfId="0" applyFont="1" applyFill="1" applyAlignment="1" applyProtection="1">
      <alignment horizontal="center" vertical="center"/>
      <protection hidden="1"/>
    </xf>
    <xf numFmtId="165" fontId="3" fillId="0" borderId="10" xfId="1" applyNumberFormat="1" applyFont="1" applyBorder="1" applyProtection="1">
      <protection hidden="1"/>
    </xf>
    <xf numFmtId="0" fontId="3" fillId="2" borderId="8" xfId="0" applyFont="1" applyFill="1" applyBorder="1" applyAlignment="1" applyProtection="1">
      <alignment horizontal="right"/>
      <protection hidden="1"/>
    </xf>
    <xf numFmtId="0" fontId="1" fillId="6" borderId="0" xfId="0" applyFont="1" applyFill="1" applyAlignment="1">
      <alignment wrapText="1"/>
    </xf>
    <xf numFmtId="0" fontId="0" fillId="0" borderId="0" xfId="0" applyAlignment="1">
      <alignment vertical="center"/>
    </xf>
    <xf numFmtId="0" fontId="1" fillId="0" borderId="0" xfId="0" applyFont="1" applyAlignment="1">
      <alignment vertical="center"/>
    </xf>
    <xf numFmtId="0" fontId="3" fillId="2" borderId="12" xfId="0" applyFont="1" applyFill="1" applyBorder="1" applyAlignment="1" applyProtection="1">
      <alignment horizontal="left" indent="1"/>
      <protection hidden="1"/>
    </xf>
    <xf numFmtId="0" fontId="3" fillId="2" borderId="7" xfId="0" applyFont="1" applyFill="1" applyBorder="1" applyAlignment="1" applyProtection="1">
      <alignment horizontal="left" indent="1"/>
      <protection hidden="1"/>
    </xf>
    <xf numFmtId="0" fontId="4" fillId="2" borderId="1" xfId="0" applyFont="1" applyFill="1" applyBorder="1" applyAlignment="1" applyProtection="1">
      <alignment horizontal="left" indent="1"/>
      <protection hidden="1"/>
    </xf>
    <xf numFmtId="0" fontId="3" fillId="2" borderId="4" xfId="0" applyFont="1" applyFill="1" applyBorder="1" applyAlignment="1" applyProtection="1">
      <alignment horizontal="left" indent="1"/>
      <protection hidden="1"/>
    </xf>
    <xf numFmtId="0" fontId="3" fillId="2" borderId="9" xfId="0" applyFont="1" applyFill="1" applyBorder="1" applyAlignment="1" applyProtection="1">
      <alignment horizontal="left" indent="1"/>
      <protection hidden="1"/>
    </xf>
    <xf numFmtId="0" fontId="13" fillId="2" borderId="0" xfId="2" applyFill="1" applyBorder="1" applyAlignment="1" applyProtection="1">
      <alignment horizontal="left"/>
      <protection hidden="1"/>
    </xf>
    <xf numFmtId="0" fontId="3" fillId="2" borderId="1" xfId="0" applyFont="1" applyFill="1" applyBorder="1" applyAlignment="1" applyProtection="1">
      <alignment horizontal="left" indent="1"/>
      <protection hidden="1"/>
    </xf>
    <xf numFmtId="0" fontId="3" fillId="2" borderId="7" xfId="0" applyFont="1" applyFill="1" applyBorder="1" applyAlignment="1" applyProtection="1">
      <alignment horizontal="left" vertical="center" indent="1"/>
      <protection hidden="1"/>
    </xf>
    <xf numFmtId="0" fontId="3" fillId="2" borderId="4" xfId="0" applyFont="1" applyFill="1" applyBorder="1" applyAlignment="1" applyProtection="1">
      <alignment horizontal="left" vertical="center" indent="1"/>
      <protection hidden="1"/>
    </xf>
    <xf numFmtId="0" fontId="3" fillId="2" borderId="7" xfId="0" applyFont="1" applyFill="1" applyBorder="1" applyAlignment="1" applyProtection="1">
      <alignment horizontal="left" vertical="top" indent="1"/>
      <protection hidden="1"/>
    </xf>
    <xf numFmtId="0" fontId="3" fillId="2" borderId="0" xfId="0" applyFont="1" applyFill="1" applyAlignment="1" applyProtection="1">
      <alignment horizontal="left" indent="1"/>
      <protection hidden="1"/>
    </xf>
    <xf numFmtId="0" fontId="1" fillId="7" borderId="0" xfId="0" applyFont="1" applyFill="1" applyProtection="1">
      <protection hidden="1"/>
    </xf>
    <xf numFmtId="0" fontId="9" fillId="0" borderId="0" xfId="0" applyFont="1" applyProtection="1">
      <protection hidden="1"/>
    </xf>
    <xf numFmtId="0" fontId="10" fillId="3" borderId="9" xfId="0" applyFont="1" applyFill="1" applyBorder="1" applyAlignment="1" applyProtection="1">
      <alignment horizontal="center" vertical="center"/>
      <protection locked="0" hidden="1"/>
    </xf>
    <xf numFmtId="0" fontId="10" fillId="3" borderId="33" xfId="0" applyFont="1" applyFill="1" applyBorder="1" applyAlignment="1" applyProtection="1">
      <alignment horizontal="center" vertical="center"/>
      <protection locked="0" hidden="1"/>
    </xf>
    <xf numFmtId="0" fontId="10" fillId="3" borderId="35" xfId="0" applyFont="1" applyFill="1" applyBorder="1" applyAlignment="1" applyProtection="1">
      <alignment horizontal="center" vertical="center"/>
      <protection locked="0" hidden="1"/>
    </xf>
    <xf numFmtId="0" fontId="10" fillId="3" borderId="34" xfId="0" applyFont="1" applyFill="1" applyBorder="1" applyAlignment="1" applyProtection="1">
      <alignment horizontal="center" vertical="center"/>
      <protection locked="0" hidden="1"/>
    </xf>
    <xf numFmtId="0" fontId="0" fillId="0" borderId="0" xfId="0" applyAlignment="1" applyProtection="1">
      <alignment vertical="center"/>
      <protection hidden="1"/>
    </xf>
    <xf numFmtId="0" fontId="10" fillId="0" borderId="2" xfId="0" applyFont="1" applyBorder="1" applyAlignment="1" applyProtection="1">
      <alignment horizontal="center" vertical="center"/>
      <protection hidden="1"/>
    </xf>
    <xf numFmtId="0" fontId="0" fillId="0" borderId="0" xfId="0" applyProtection="1">
      <protection hidden="1"/>
    </xf>
    <xf numFmtId="0" fontId="14" fillId="0" borderId="0" xfId="0" applyFont="1" applyProtection="1">
      <protection hidden="1"/>
    </xf>
    <xf numFmtId="0" fontId="1" fillId="5" borderId="0" xfId="0" applyFont="1" applyFill="1" applyProtection="1">
      <protection hidden="1"/>
    </xf>
    <xf numFmtId="0" fontId="15" fillId="0" borderId="0" xfId="0" applyFont="1" applyProtection="1">
      <protection hidden="1"/>
    </xf>
    <xf numFmtId="0" fontId="1" fillId="6" borderId="16" xfId="0" applyFont="1" applyFill="1" applyBorder="1" applyAlignment="1" applyProtection="1">
      <alignment wrapText="1"/>
      <protection hidden="1"/>
    </xf>
    <xf numFmtId="0" fontId="0" fillId="6" borderId="17" xfId="0" applyFill="1" applyBorder="1" applyAlignment="1" applyProtection="1">
      <alignment wrapText="1"/>
      <protection hidden="1"/>
    </xf>
    <xf numFmtId="0" fontId="1" fillId="6" borderId="17" xfId="0" applyFont="1" applyFill="1" applyBorder="1" applyAlignment="1" applyProtection="1">
      <alignment horizontal="right" wrapText="1"/>
      <protection hidden="1"/>
    </xf>
    <xf numFmtId="0" fontId="1" fillId="6" borderId="18" xfId="0" applyFont="1" applyFill="1" applyBorder="1" applyAlignment="1" applyProtection="1">
      <alignment horizontal="right" wrapText="1"/>
      <protection hidden="1"/>
    </xf>
    <xf numFmtId="0" fontId="1" fillId="0" borderId="19" xfId="0" applyFont="1" applyBorder="1" applyProtection="1">
      <protection hidden="1"/>
    </xf>
    <xf numFmtId="0" fontId="0" fillId="0" borderId="19" xfId="0" applyBorder="1" applyAlignment="1" applyProtection="1">
      <alignment horizontal="left"/>
      <protection hidden="1"/>
    </xf>
    <xf numFmtId="0" fontId="1" fillId="0" borderId="20" xfId="0" applyFont="1" applyBorder="1" applyProtection="1">
      <protection hidden="1"/>
    </xf>
    <xf numFmtId="0" fontId="0" fillId="0" borderId="20" xfId="0" applyBorder="1" applyAlignment="1" applyProtection="1">
      <alignment horizontal="left"/>
      <protection hidden="1"/>
    </xf>
    <xf numFmtId="0" fontId="1" fillId="0" borderId="21" xfId="0" applyFont="1" applyBorder="1" applyProtection="1">
      <protection hidden="1"/>
    </xf>
    <xf numFmtId="0" fontId="1" fillId="6" borderId="17" xfId="0" applyFont="1" applyFill="1" applyBorder="1" applyAlignment="1" applyProtection="1">
      <alignment wrapText="1"/>
      <protection hidden="1"/>
    </xf>
    <xf numFmtId="0" fontId="1" fillId="6" borderId="18" xfId="0" applyFont="1" applyFill="1" applyBorder="1" applyAlignment="1" applyProtection="1">
      <alignment wrapText="1"/>
      <protection hidden="1"/>
    </xf>
    <xf numFmtId="0" fontId="1" fillId="0" borderId="19" xfId="0" applyFont="1" applyBorder="1" applyAlignment="1" applyProtection="1">
      <alignment horizontal="left"/>
      <protection hidden="1"/>
    </xf>
    <xf numFmtId="0" fontId="1" fillId="0" borderId="20" xfId="0" applyFont="1" applyBorder="1" applyAlignment="1" applyProtection="1">
      <alignment horizontal="left"/>
      <protection hidden="1"/>
    </xf>
    <xf numFmtId="0" fontId="1" fillId="0" borderId="21" xfId="0" applyFont="1" applyBorder="1" applyAlignment="1" applyProtection="1">
      <alignment horizontal="left"/>
      <protection hidden="1"/>
    </xf>
    <xf numFmtId="0" fontId="0" fillId="0" borderId="0" xfId="0" applyAlignment="1" applyProtection="1">
      <alignment vertical="top"/>
      <protection hidden="1"/>
    </xf>
    <xf numFmtId="0" fontId="1" fillId="0" borderId="0" xfId="0" applyFont="1" applyProtection="1">
      <protection hidden="1"/>
    </xf>
    <xf numFmtId="164" fontId="4" fillId="8" borderId="19" xfId="1" applyFont="1" applyFill="1" applyBorder="1" applyAlignment="1" applyProtection="1">
      <alignment horizontal="left" vertical="center"/>
      <protection locked="0" hidden="1"/>
    </xf>
    <xf numFmtId="164" fontId="0" fillId="8" borderId="19" xfId="1" applyFont="1" applyFill="1" applyBorder="1" applyProtection="1">
      <protection locked="0" hidden="1"/>
    </xf>
    <xf numFmtId="164" fontId="4" fillId="8" borderId="20" xfId="1" applyFont="1" applyFill="1" applyBorder="1" applyAlignment="1" applyProtection="1">
      <alignment horizontal="left" vertical="center"/>
      <protection locked="0" hidden="1"/>
    </xf>
    <xf numFmtId="164" fontId="0" fillId="8" borderId="20" xfId="1" applyFont="1" applyFill="1" applyBorder="1" applyProtection="1">
      <protection locked="0" hidden="1"/>
    </xf>
    <xf numFmtId="164" fontId="0" fillId="8" borderId="20" xfId="1" applyFont="1" applyFill="1" applyBorder="1" applyAlignment="1" applyProtection="1">
      <alignment horizontal="right"/>
      <protection locked="0" hidden="1"/>
    </xf>
    <xf numFmtId="164" fontId="1" fillId="8" borderId="20" xfId="1" applyFont="1" applyFill="1" applyBorder="1" applyAlignment="1" applyProtection="1">
      <alignment horizontal="left" vertical="center"/>
      <protection locked="0" hidden="1"/>
    </xf>
    <xf numFmtId="164" fontId="1" fillId="8" borderId="21" xfId="1" applyFont="1" applyFill="1" applyBorder="1" applyAlignment="1" applyProtection="1">
      <alignment horizontal="left" vertical="center"/>
      <protection locked="0" hidden="1"/>
    </xf>
    <xf numFmtId="164" fontId="0" fillId="8" borderId="21" xfId="1" applyFont="1" applyFill="1" applyBorder="1" applyProtection="1">
      <protection locked="0" hidden="1"/>
    </xf>
    <xf numFmtId="14" fontId="0" fillId="8" borderId="15" xfId="0" applyNumberFormat="1" applyFill="1" applyBorder="1" applyAlignment="1" applyProtection="1">
      <alignment horizontal="left"/>
      <protection locked="0" hidden="1"/>
    </xf>
    <xf numFmtId="164" fontId="4" fillId="2" borderId="4" xfId="1" applyFont="1" applyFill="1" applyBorder="1" applyAlignment="1" applyProtection="1">
      <alignment horizontal="right" vertical="center"/>
      <protection hidden="1"/>
    </xf>
    <xf numFmtId="164" fontId="4" fillId="2" borderId="5" xfId="1" applyFont="1" applyFill="1" applyBorder="1" applyAlignment="1" applyProtection="1">
      <alignment horizontal="right" vertical="center"/>
      <protection hidden="1"/>
    </xf>
    <xf numFmtId="164" fontId="1" fillId="2" borderId="5" xfId="1" applyFont="1" applyFill="1" applyBorder="1" applyAlignment="1" applyProtection="1">
      <alignment horizontal="right" vertical="center"/>
      <protection hidden="1"/>
    </xf>
    <xf numFmtId="164" fontId="1" fillId="2" borderId="6" xfId="1" applyFont="1" applyFill="1" applyBorder="1" applyAlignment="1" applyProtection="1">
      <alignment horizontal="right" vertical="center"/>
      <protection hidden="1"/>
    </xf>
    <xf numFmtId="164" fontId="4" fillId="2" borderId="36" xfId="1" applyFont="1" applyFill="1" applyBorder="1" applyAlignment="1" applyProtection="1">
      <alignment horizontal="right"/>
      <protection hidden="1"/>
    </xf>
    <xf numFmtId="164" fontId="1" fillId="2" borderId="13" xfId="1" applyFont="1" applyFill="1" applyBorder="1" applyAlignment="1" applyProtection="1">
      <alignment horizontal="right"/>
      <protection hidden="1"/>
    </xf>
    <xf numFmtId="164" fontId="3" fillId="4" borderId="14" xfId="1" applyFont="1" applyFill="1" applyBorder="1" applyProtection="1">
      <protection hidden="1"/>
    </xf>
    <xf numFmtId="164" fontId="4" fillId="2" borderId="28" xfId="1" applyFont="1" applyFill="1" applyBorder="1" applyAlignment="1" applyProtection="1">
      <alignment horizontal="right"/>
      <protection hidden="1"/>
    </xf>
    <xf numFmtId="164" fontId="4" fillId="2" borderId="12" xfId="1" quotePrefix="1" applyFont="1" applyFill="1" applyBorder="1" applyAlignment="1" applyProtection="1">
      <alignment horizontal="right"/>
      <protection hidden="1"/>
    </xf>
    <xf numFmtId="164" fontId="4" fillId="2" borderId="32" xfId="1" applyFont="1" applyFill="1" applyBorder="1" applyAlignment="1" applyProtection="1">
      <alignment horizontal="right"/>
      <protection hidden="1"/>
    </xf>
    <xf numFmtId="0" fontId="3" fillId="2" borderId="9" xfId="0" applyFont="1" applyFill="1" applyBorder="1" applyAlignment="1" applyProtection="1">
      <alignment horizontal="right"/>
      <protection hidden="1"/>
    </xf>
    <xf numFmtId="0" fontId="3" fillId="2" borderId="11" xfId="0" applyFont="1" applyFill="1" applyBorder="1" applyAlignment="1" applyProtection="1">
      <alignment horizontal="right"/>
      <protection hidden="1"/>
    </xf>
    <xf numFmtId="0" fontId="3" fillId="2" borderId="10" xfId="0" applyFont="1" applyFill="1" applyBorder="1" applyAlignment="1" applyProtection="1">
      <alignment horizontal="right"/>
      <protection hidden="1"/>
    </xf>
    <xf numFmtId="0" fontId="10" fillId="8" borderId="9" xfId="0" applyFont="1" applyFill="1" applyBorder="1" applyAlignment="1" applyProtection="1">
      <alignment horizontal="center" vertical="center"/>
      <protection locked="0" hidden="1"/>
    </xf>
    <xf numFmtId="0" fontId="10" fillId="8" borderId="10" xfId="0" applyFont="1" applyFill="1" applyBorder="1" applyAlignment="1" applyProtection="1">
      <alignment horizontal="center" vertical="center"/>
      <protection locked="0" hidden="1"/>
    </xf>
    <xf numFmtId="0" fontId="10" fillId="3" borderId="9" xfId="0" applyFont="1" applyFill="1" applyBorder="1" applyAlignment="1" applyProtection="1">
      <alignment horizontal="center" vertical="center"/>
      <protection locked="0" hidden="1"/>
    </xf>
    <xf numFmtId="0" fontId="10" fillId="3" borderId="10" xfId="0" applyFont="1" applyFill="1" applyBorder="1" applyAlignment="1" applyProtection="1">
      <alignment horizontal="center" vertical="center"/>
      <protection locked="0" hidden="1"/>
    </xf>
    <xf numFmtId="0" fontId="11" fillId="3" borderId="1" xfId="0" applyFont="1" applyFill="1" applyBorder="1" applyAlignment="1" applyProtection="1">
      <alignment horizontal="left" vertical="center"/>
      <protection locked="0" hidden="1"/>
    </xf>
    <xf numFmtId="0" fontId="11" fillId="3" borderId="2" xfId="0" applyFont="1" applyFill="1" applyBorder="1" applyAlignment="1" applyProtection="1">
      <alignment horizontal="left" vertical="center"/>
      <protection locked="0" hidden="1"/>
    </xf>
    <xf numFmtId="0" fontId="11" fillId="3" borderId="3" xfId="0" applyFont="1" applyFill="1" applyBorder="1" applyAlignment="1" applyProtection="1">
      <alignment horizontal="left" vertical="center"/>
      <protection locked="0" hidden="1"/>
    </xf>
    <xf numFmtId="0" fontId="1" fillId="2" borderId="8" xfId="0" applyFont="1" applyFill="1" applyBorder="1" applyAlignment="1" applyProtection="1">
      <alignment horizontal="left" vertical="center" wrapText="1"/>
      <protection hidden="1"/>
    </xf>
    <xf numFmtId="0" fontId="4" fillId="2" borderId="7" xfId="0" applyFont="1" applyFill="1" applyBorder="1" applyAlignment="1" applyProtection="1">
      <alignment horizontal="center" vertical="center"/>
      <protection hidden="1"/>
    </xf>
    <xf numFmtId="0" fontId="4" fillId="2" borderId="2" xfId="0" applyFont="1"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11" fillId="3" borderId="7" xfId="0" applyFont="1" applyFill="1" applyBorder="1" applyAlignment="1" applyProtection="1">
      <alignment horizontal="left" vertical="center"/>
      <protection locked="0" hidden="1"/>
    </xf>
    <xf numFmtId="0" fontId="11" fillId="3" borderId="0" xfId="0" applyFont="1" applyFill="1" applyAlignment="1" applyProtection="1">
      <alignment horizontal="left" vertical="center"/>
      <protection locked="0" hidden="1"/>
    </xf>
    <xf numFmtId="0" fontId="11" fillId="3" borderId="8" xfId="0" applyFont="1" applyFill="1" applyBorder="1" applyAlignment="1" applyProtection="1">
      <alignment horizontal="left" vertical="center"/>
      <protection locked="0" hidden="1"/>
    </xf>
    <xf numFmtId="0" fontId="11" fillId="3" borderId="7" xfId="0" applyFont="1" applyFill="1" applyBorder="1" applyAlignment="1" applyProtection="1">
      <alignment horizontal="left" vertical="center" wrapText="1"/>
      <protection locked="0" hidden="1"/>
    </xf>
    <xf numFmtId="0" fontId="11" fillId="3" borderId="0" xfId="0" applyFont="1" applyFill="1" applyAlignment="1" applyProtection="1">
      <alignment horizontal="left" vertical="center" wrapText="1"/>
      <protection locked="0" hidden="1"/>
    </xf>
    <xf numFmtId="0" fontId="11" fillId="3" borderId="8" xfId="0" applyFont="1" applyFill="1" applyBorder="1" applyAlignment="1" applyProtection="1">
      <alignment horizontal="left" vertical="center" wrapText="1"/>
      <protection locked="0" hidden="1"/>
    </xf>
    <xf numFmtId="0" fontId="11" fillId="3" borderId="4" xfId="0" applyFont="1" applyFill="1" applyBorder="1" applyAlignment="1" applyProtection="1">
      <alignment horizontal="left" vertical="center" wrapText="1"/>
      <protection locked="0" hidden="1"/>
    </xf>
    <xf numFmtId="0" fontId="11" fillId="3" borderId="5" xfId="0" applyFont="1" applyFill="1" applyBorder="1" applyAlignment="1" applyProtection="1">
      <alignment horizontal="left" vertical="center" wrapText="1"/>
      <protection locked="0" hidden="1"/>
    </xf>
    <xf numFmtId="0" fontId="11" fillId="3" borderId="6" xfId="0" applyFont="1" applyFill="1" applyBorder="1" applyAlignment="1" applyProtection="1">
      <alignment horizontal="left" vertical="center" wrapText="1"/>
      <protection locked="0" hidden="1"/>
    </xf>
    <xf numFmtId="0" fontId="11" fillId="3" borderId="4" xfId="0" applyFont="1" applyFill="1" applyBorder="1" applyAlignment="1" applyProtection="1">
      <alignment horizontal="left" vertical="center"/>
      <protection locked="0" hidden="1"/>
    </xf>
    <xf numFmtId="0" fontId="11" fillId="3" borderId="5" xfId="0" applyFont="1" applyFill="1" applyBorder="1" applyAlignment="1" applyProtection="1">
      <alignment horizontal="left" vertical="center"/>
      <protection locked="0" hidden="1"/>
    </xf>
    <xf numFmtId="0" fontId="11" fillId="3" borderId="6" xfId="0" applyFont="1" applyFill="1" applyBorder="1" applyAlignment="1" applyProtection="1">
      <alignment horizontal="left" vertical="center"/>
      <protection locked="0" hidden="1"/>
    </xf>
    <xf numFmtId="0" fontId="0" fillId="8" borderId="17" xfId="0" applyFill="1" applyBorder="1" applyAlignment="1" applyProtection="1">
      <alignment horizontal="left" vertical="top" wrapText="1"/>
      <protection locked="0" hidden="1"/>
    </xf>
    <xf numFmtId="0" fontId="0" fillId="8" borderId="18" xfId="0" applyFill="1" applyBorder="1" applyAlignment="1" applyProtection="1">
      <alignment horizontal="left" vertical="top" wrapText="1"/>
      <protection locked="0" hidden="1"/>
    </xf>
    <xf numFmtId="0" fontId="1" fillId="2" borderId="22"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23" xfId="0" applyFont="1" applyFill="1" applyBorder="1" applyAlignment="1" applyProtection="1">
      <alignment horizontal="left"/>
      <protection hidden="1"/>
    </xf>
    <xf numFmtId="0" fontId="1" fillId="2" borderId="24" xfId="0" applyFont="1" applyFill="1" applyBorder="1" applyAlignment="1" applyProtection="1">
      <alignment horizontal="left" vertical="center"/>
      <protection hidden="1"/>
    </xf>
    <xf numFmtId="0" fontId="1" fillId="2" borderId="30" xfId="0" applyFont="1" applyFill="1" applyBorder="1" applyAlignment="1" applyProtection="1">
      <alignment horizontal="left" vertical="center"/>
      <protection hidden="1"/>
    </xf>
    <xf numFmtId="0" fontId="1" fillId="2" borderId="25" xfId="0" applyFont="1" applyFill="1" applyBorder="1" applyAlignment="1" applyProtection="1">
      <alignment horizontal="left" vertical="center"/>
      <protection hidden="1"/>
    </xf>
    <xf numFmtId="0" fontId="1" fillId="2" borderId="26" xfId="0" applyFont="1" applyFill="1" applyBorder="1" applyAlignment="1" applyProtection="1">
      <alignment horizontal="left" vertical="top"/>
      <protection hidden="1"/>
    </xf>
    <xf numFmtId="0" fontId="1" fillId="2" borderId="31" xfId="0" applyFont="1" applyFill="1" applyBorder="1" applyAlignment="1" applyProtection="1">
      <alignment horizontal="left" vertical="top"/>
      <protection hidden="1"/>
    </xf>
    <xf numFmtId="0" fontId="1" fillId="2" borderId="27" xfId="0" applyFont="1" applyFill="1" applyBorder="1" applyAlignment="1" applyProtection="1">
      <alignment horizontal="left" vertical="top"/>
      <protection hidden="1"/>
    </xf>
    <xf numFmtId="0" fontId="1" fillId="8" borderId="16" xfId="0" applyFont="1" applyFill="1" applyBorder="1" applyAlignment="1" applyProtection="1">
      <alignment horizontal="left" vertical="top" wrapText="1"/>
      <protection locked="0" hidden="1"/>
    </xf>
  </cellXfs>
  <cellStyles count="3">
    <cellStyle name="Hyperlink" xfId="2" builtinId="8"/>
    <cellStyle name="Komma" xfId="1" builtinId="3"/>
    <cellStyle name="Standaard" xfId="0" builtinId="0"/>
  </cellStyles>
  <dxfs count="5">
    <dxf>
      <fill>
        <patternFill>
          <bgColor indexed="10"/>
        </patternFill>
      </fill>
    </dxf>
    <dxf>
      <fill>
        <patternFill>
          <bgColor indexed="10"/>
        </patternFill>
      </fill>
    </dxf>
    <dxf>
      <fill>
        <patternFill>
          <bgColor indexed="10"/>
        </patternFill>
      </fill>
    </dxf>
    <dxf>
      <font>
        <condense val="0"/>
        <extend val="0"/>
        <color indexed="9"/>
      </font>
      <fill>
        <patternFill>
          <bgColor indexed="10"/>
        </patternFill>
      </fill>
    </dxf>
    <dxf>
      <fill>
        <patternFill>
          <bgColor indexed="10"/>
        </patternFill>
      </fill>
    </dxf>
  </dxfs>
  <tableStyles count="0" defaultTableStyle="TableStyleMedium9" defaultPivotStyle="PivotStyleLight16"/>
  <colors>
    <mruColors>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31750</xdr:rowOff>
    </xdr:from>
    <xdr:to>
      <xdr:col>3</xdr:col>
      <xdr:colOff>421162</xdr:colOff>
      <xdr:row>4</xdr:row>
      <xdr:rowOff>195788</xdr:rowOff>
    </xdr:to>
    <xdr:pic>
      <xdr:nvPicPr>
        <xdr:cNvPr id="47226" name="Afbeelding 2">
          <a:extLst>
            <a:ext uri="{FF2B5EF4-FFF2-40B4-BE49-F238E27FC236}">
              <a16:creationId xmlns:a16="http://schemas.microsoft.com/office/drawing/2014/main" id="{DBBD85C4-359B-4317-BEFE-2146038A3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0" y="687917"/>
          <a:ext cx="3014079" cy="407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285750</xdr:colOff>
          <xdr:row>2</xdr:row>
          <xdr:rowOff>42757</xdr:rowOff>
        </xdr:from>
        <xdr:to>
          <xdr:col>8</xdr:col>
          <xdr:colOff>560492</xdr:colOff>
          <xdr:row>5</xdr:row>
          <xdr:rowOff>134197</xdr:rowOff>
        </xdr:to>
        <xdr:pic>
          <xdr:nvPicPr>
            <xdr:cNvPr id="15" name="MSSQL">
              <a:extLst>
                <a:ext uri="{FF2B5EF4-FFF2-40B4-BE49-F238E27FC236}">
                  <a16:creationId xmlns:a16="http://schemas.microsoft.com/office/drawing/2014/main" id="{FA8189E1-A18E-496E-99A7-06699FA47E8A}"/>
                </a:ext>
              </a:extLst>
            </xdr:cNvPr>
            <xdr:cNvPicPr>
              <a:picLocks noChangeAspect="1"/>
              <a:extLst>
                <a:ext uri="{84589F7E-364E-4C9E-8A38-B11213B215E9}">
                  <a14:cameraTool cellRange="Logos" spid="_x0000_s1159"/>
                </a:ext>
              </a:extLst>
            </xdr:cNvPicPr>
          </xdr:nvPicPr>
          <xdr:blipFill>
            <a:blip xmlns:r="http://schemas.openxmlformats.org/officeDocument/2006/relationships" r:embed="rId2"/>
            <a:stretch>
              <a:fillRect/>
            </a:stretch>
          </xdr:blipFill>
          <xdr:spPr>
            <a:xfrm>
              <a:off x="4487333" y="201507"/>
              <a:ext cx="2433742" cy="737023"/>
            </a:xfrm>
            <a:prstGeom prst="rect">
              <a:avLst/>
            </a:prstGeom>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374715</xdr:colOff>
      <xdr:row>0</xdr:row>
      <xdr:rowOff>95250</xdr:rowOff>
    </xdr:from>
    <xdr:to>
      <xdr:col>7</xdr:col>
      <xdr:colOff>538030</xdr:colOff>
      <xdr:row>1</xdr:row>
      <xdr:rowOff>219074</xdr:rowOff>
    </xdr:to>
    <xdr:pic>
      <xdr:nvPicPr>
        <xdr:cNvPr id="2" name="Afbeelding 1" descr="HB Software - MKB Fonds">
          <a:extLst>
            <a:ext uri="{FF2B5EF4-FFF2-40B4-BE49-F238E27FC236}">
              <a16:creationId xmlns:a16="http://schemas.microsoft.com/office/drawing/2014/main" id="{EE5A4AFD-DECF-5A29-AD91-D081B9CDE1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4715" y="95250"/>
          <a:ext cx="1677790" cy="28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1767013</xdr:colOff>
      <xdr:row>0</xdr:row>
      <xdr:rowOff>152400</xdr:rowOff>
    </xdr:from>
    <xdr:to>
      <xdr:col>4</xdr:col>
      <xdr:colOff>568259</xdr:colOff>
      <xdr:row>2</xdr:row>
      <xdr:rowOff>47625</xdr:rowOff>
    </xdr:to>
    <xdr:pic>
      <xdr:nvPicPr>
        <xdr:cNvPr id="2" name="Afbeelding 1" descr="HB Software - MKB Fonds">
          <a:extLst>
            <a:ext uri="{FF2B5EF4-FFF2-40B4-BE49-F238E27FC236}">
              <a16:creationId xmlns:a16="http://schemas.microsoft.com/office/drawing/2014/main" id="{A14AC1F2-DA50-4AE0-84D4-7F177C71EF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9988" y="152400"/>
          <a:ext cx="1677796"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95250</xdr:colOff>
      <xdr:row>10</xdr:row>
      <xdr:rowOff>34290</xdr:rowOff>
    </xdr:from>
    <xdr:to>
      <xdr:col>2</xdr:col>
      <xdr:colOff>2122170</xdr:colOff>
      <xdr:row>10</xdr:row>
      <xdr:rowOff>613410</xdr:rowOff>
    </xdr:to>
    <xdr:pic>
      <xdr:nvPicPr>
        <xdr:cNvPr id="3" name="MSSQL">
          <a:extLst>
            <a:ext uri="{FF2B5EF4-FFF2-40B4-BE49-F238E27FC236}">
              <a16:creationId xmlns:a16="http://schemas.microsoft.com/office/drawing/2014/main" id="{A34FA82E-9F2C-473F-9F50-3431C59A5721}"/>
            </a:ext>
          </a:extLst>
        </xdr:cNvPr>
        <xdr:cNvPicPr>
          <a:picLocks noChangeAspect="1"/>
        </xdr:cNvPicPr>
      </xdr:nvPicPr>
      <xdr:blipFill>
        <a:blip xmlns:r="http://schemas.openxmlformats.org/officeDocument/2006/relationships" r:embed="rId2"/>
        <a:stretch>
          <a:fillRect/>
        </a:stretch>
      </xdr:blipFill>
      <xdr:spPr>
        <a:xfrm>
          <a:off x="1038225" y="2691765"/>
          <a:ext cx="2026920" cy="579120"/>
        </a:xfrm>
        <a:prstGeom prst="rect">
          <a:avLst/>
        </a:prstGeom>
      </xdr:spPr>
    </xdr:pic>
    <xdr:clientData/>
  </xdr:twoCellAnchor>
  <xdr:twoCellAnchor editAs="oneCell">
    <xdr:from>
      <xdr:col>2</xdr:col>
      <xdr:colOff>68580</xdr:colOff>
      <xdr:row>9</xdr:row>
      <xdr:rowOff>24765</xdr:rowOff>
    </xdr:from>
    <xdr:to>
      <xdr:col>2</xdr:col>
      <xdr:colOff>2205390</xdr:colOff>
      <xdr:row>9</xdr:row>
      <xdr:rowOff>626745</xdr:rowOff>
    </xdr:to>
    <xdr:pic>
      <xdr:nvPicPr>
        <xdr:cNvPr id="4" name="Afbeelding 3" descr="Get started with Dynamics 365 BC ! Buy License for $70 / month">
          <a:extLst>
            <a:ext uri="{FF2B5EF4-FFF2-40B4-BE49-F238E27FC236}">
              <a16:creationId xmlns:a16="http://schemas.microsoft.com/office/drawing/2014/main" id="{AF7EEB25-711D-49A3-928B-F69245EBD96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1555" y="2034540"/>
          <a:ext cx="2136810" cy="60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59055</xdr:colOff>
      <xdr:row>8</xdr:row>
      <xdr:rowOff>57150</xdr:rowOff>
    </xdr:from>
    <xdr:to>
      <xdr:col>2</xdr:col>
      <xdr:colOff>2200275</xdr:colOff>
      <xdr:row>8</xdr:row>
      <xdr:rowOff>598170</xdr:rowOff>
    </xdr:to>
    <xdr:pic>
      <xdr:nvPicPr>
        <xdr:cNvPr id="5" name="Afbeelding 4">
          <a:extLst>
            <a:ext uri="{FF2B5EF4-FFF2-40B4-BE49-F238E27FC236}">
              <a16:creationId xmlns:a16="http://schemas.microsoft.com/office/drawing/2014/main" id="{9B9FBC35-B7DB-4674-885B-051F8DD9BD87}"/>
            </a:ext>
          </a:extLst>
        </xdr:cNvPr>
        <xdr:cNvPicPr>
          <a:picLocks noChangeAspect="1"/>
        </xdr:cNvPicPr>
      </xdr:nvPicPr>
      <xdr:blipFill>
        <a:blip xmlns:r="http://schemas.openxmlformats.org/officeDocument/2006/relationships" r:embed="rId4"/>
        <a:stretch>
          <a:fillRect/>
        </a:stretch>
      </xdr:blipFill>
      <xdr:spPr>
        <a:xfrm>
          <a:off x="1002030" y="1419225"/>
          <a:ext cx="2141220" cy="541020"/>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BBE0E3"/>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BBE0E3"/>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xsion365.com/en/this-is-exsion/end-user-license-agreement-eula-of-exsion-reporting-for-microsoft-dynamics-365-business-central/"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XFC56"/>
  <sheetViews>
    <sheetView tabSelected="1" topLeftCell="A2" zoomScale="90" zoomScaleNormal="90" workbookViewId="0">
      <selection activeCell="B28" sqref="B28"/>
    </sheetView>
  </sheetViews>
  <sheetFormatPr defaultColWidth="0" defaultRowHeight="16.5" customHeight="1" zeroHeight="1" x14ac:dyDescent="0.2"/>
  <cols>
    <col min="1" max="1" width="2.5703125" style="2" customWidth="1"/>
    <col min="2" max="2" width="31.140625" style="1" customWidth="1"/>
    <col min="3" max="3" width="7.7109375" style="2" customWidth="1"/>
    <col min="4" max="8" width="10.7109375" style="2" customWidth="1"/>
    <col min="9" max="9" width="10.7109375" style="1" customWidth="1"/>
    <col min="10" max="10" width="2.7109375" style="2" customWidth="1"/>
    <col min="11" max="214" width="0" style="2" hidden="1" customWidth="1"/>
    <col min="215" max="217" width="9.28515625" style="2" hidden="1" customWidth="1"/>
    <col min="218" max="251" width="0" style="2" hidden="1" customWidth="1"/>
    <col min="252" max="252" width="0.7109375" style="2" customWidth="1"/>
    <col min="253" max="253" width="140" style="2" customWidth="1"/>
    <col min="254" max="254" width="2.5703125" style="2" customWidth="1"/>
    <col min="255" max="255" width="39.5703125" style="2" hidden="1" customWidth="1"/>
    <col min="256" max="16383" width="1" style="2" hidden="1"/>
    <col min="16384" max="16384" width="1.7109375" style="2" hidden="1"/>
  </cols>
  <sheetData>
    <row r="1" spans="1:253" s="54" customFormat="1" ht="25.5" hidden="1" x14ac:dyDescent="0.2">
      <c r="B1" s="55" t="s">
        <v>24</v>
      </c>
      <c r="C1" s="79" t="str">
        <f>'Instellingen algemeen'!$B$11</f>
        <v>Group 1</v>
      </c>
      <c r="D1" s="79" t="str">
        <f>'Instellingen algemeen'!$B$12</f>
        <v>Group 2</v>
      </c>
      <c r="E1" s="79" t="str">
        <f>'Instellingen algemeen'!$B$13</f>
        <v>Group 3</v>
      </c>
      <c r="F1" s="79" t="str">
        <f>'Instellingen algemeen'!$B$14</f>
        <v>Group 4</v>
      </c>
      <c r="G1" s="79" t="str">
        <f>'Instellingen algemeen'!$B$15</f>
        <v>Group 5</v>
      </c>
      <c r="H1" s="79" t="str">
        <f>'Instellingen algemeen'!$B$16</f>
        <v>Group 6</v>
      </c>
      <c r="I1" s="79" t="str">
        <f>'Instellingen algemeen'!$B$17</f>
        <v>Group 7</v>
      </c>
    </row>
    <row r="2" spans="1:253" ht="12.75" x14ac:dyDescent="0.2"/>
    <row r="3" spans="1:253" ht="13.5" thickBot="1" x14ac:dyDescent="0.25"/>
    <row r="4" spans="1:253" ht="19.5" customHeight="1" x14ac:dyDescent="0.3">
      <c r="A4" s="11" t="str">
        <f>RIGHT(C12,1)</f>
        <v>1</v>
      </c>
      <c r="B4" s="9"/>
      <c r="G4" s="30"/>
      <c r="H4" s="80"/>
      <c r="J4" s="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5" t="s">
        <v>33</v>
      </c>
    </row>
    <row r="5" spans="1:253" ht="18" customHeight="1" thickBot="1" x14ac:dyDescent="0.35">
      <c r="F5" s="30"/>
      <c r="G5" s="30"/>
      <c r="H5" s="27"/>
      <c r="J5" s="6"/>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8" t="s">
        <v>34</v>
      </c>
    </row>
    <row r="6" spans="1:253" s="11" customFormat="1" ht="12.75" customHeight="1" thickBot="1" x14ac:dyDescent="0.25">
      <c r="B6" s="9"/>
      <c r="C6" s="10"/>
      <c r="D6" s="10"/>
      <c r="E6" s="10"/>
      <c r="F6" s="10"/>
      <c r="G6" s="10"/>
      <c r="H6" s="10"/>
      <c r="I6" s="10"/>
    </row>
    <row r="7" spans="1:253" ht="20.100000000000001" customHeight="1" x14ac:dyDescent="0.2">
      <c r="B7" s="74" t="s">
        <v>35</v>
      </c>
      <c r="C7" s="32">
        <v>1</v>
      </c>
      <c r="D7" s="33">
        <v>2</v>
      </c>
      <c r="E7" s="29">
        <v>3</v>
      </c>
      <c r="F7" s="29">
        <v>4</v>
      </c>
      <c r="G7" s="29">
        <v>5</v>
      </c>
      <c r="H7" s="29">
        <v>6</v>
      </c>
      <c r="I7" s="28">
        <v>7</v>
      </c>
      <c r="J7" s="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5" t="s">
        <v>82</v>
      </c>
    </row>
    <row r="8" spans="1:253" ht="32.25" customHeight="1" x14ac:dyDescent="0.2">
      <c r="B8" s="75" t="s">
        <v>36</v>
      </c>
      <c r="C8" s="39">
        <f t="shared" ref="C8:I8" si="0">VLOOKUP(C$1,IndexLicentiesOnderhoud,2,0)</f>
        <v>3</v>
      </c>
      <c r="D8" s="46">
        <f t="shared" si="0"/>
        <v>7</v>
      </c>
      <c r="E8" s="46">
        <f t="shared" si="0"/>
        <v>15</v>
      </c>
      <c r="F8" s="46">
        <f t="shared" si="0"/>
        <v>25</v>
      </c>
      <c r="G8" s="46">
        <f t="shared" si="0"/>
        <v>50</v>
      </c>
      <c r="H8" s="46">
        <f t="shared" si="0"/>
        <v>100</v>
      </c>
      <c r="I8" s="47" t="str">
        <f t="shared" si="0"/>
        <v>100+</v>
      </c>
      <c r="J8" s="39" t="s">
        <v>0</v>
      </c>
      <c r="IS8" s="36" t="s">
        <v>40</v>
      </c>
    </row>
    <row r="9" spans="1:253" ht="13.5" thickBot="1" x14ac:dyDescent="0.25">
      <c r="B9" s="76" t="s">
        <v>37</v>
      </c>
      <c r="C9" s="116">
        <f t="shared" ref="C9:I9" si="1">VLOOKUP(C$1,IndexLicentiesOnderhoud,3,0)</f>
        <v>92.5</v>
      </c>
      <c r="D9" s="117">
        <f t="shared" si="1"/>
        <v>180</v>
      </c>
      <c r="E9" s="117">
        <f t="shared" si="1"/>
        <v>310</v>
      </c>
      <c r="F9" s="117">
        <f t="shared" si="1"/>
        <v>387.5</v>
      </c>
      <c r="G9" s="117">
        <f t="shared" si="1"/>
        <v>517.5</v>
      </c>
      <c r="H9" s="118">
        <f t="shared" si="1"/>
        <v>775</v>
      </c>
      <c r="I9" s="119">
        <f t="shared" si="1"/>
        <v>930</v>
      </c>
      <c r="J9" s="39" t="s">
        <v>0</v>
      </c>
      <c r="IS9" s="38" t="str">
        <f>IF(LEFT($C12,2)="Us","If the license is later extended to a license group, you pay the license price associated with the selected license group, minus the licenses already paid.","If the license is extended, you only pay the price difference between the license groups")</f>
        <v>If the license is later extended to a license group, you pay the license price associated with the selected license group, minus the licenses already paid.</v>
      </c>
    </row>
    <row r="10" spans="1:253" ht="15.75" customHeight="1" thickBot="1" x14ac:dyDescent="0.25">
      <c r="J10" s="12" t="s">
        <v>0</v>
      </c>
      <c r="IS10" s="31" t="s">
        <v>84</v>
      </c>
    </row>
    <row r="11" spans="1:253" ht="19.5" customHeight="1" thickBot="1" x14ac:dyDescent="0.25">
      <c r="B11" s="68" t="s">
        <v>39</v>
      </c>
      <c r="C11" s="129" t="s">
        <v>10</v>
      </c>
      <c r="D11" s="130"/>
      <c r="E11" s="3"/>
      <c r="F11" s="4"/>
      <c r="G11" s="86"/>
      <c r="H11" s="4"/>
      <c r="I11" s="5"/>
      <c r="J11" s="16"/>
      <c r="IS11" s="41" t="s">
        <v>85</v>
      </c>
    </row>
    <row r="12" spans="1:253" ht="19.5" customHeight="1" thickBot="1" x14ac:dyDescent="0.25">
      <c r="B12" s="69" t="s">
        <v>38</v>
      </c>
      <c r="C12" s="131" t="s">
        <v>56</v>
      </c>
      <c r="D12" s="132"/>
      <c r="H12" s="64" t="str">
        <f>IF(LEFT(GekozenLicentie,2)="Us","Licence for "&amp;VLOOKUP(GekozenLicentie,IndexLicentiesOnderhoud,2,0)&amp;" user"&amp;IF(VLOOKUP(GekozenLicentie,IndexLicentiesOnderhoud,2,0)&lt;&gt;1,"s",""),IF(RIGHT(GekozenLicentie,1)&lt;&gt;"7","Licence for maximum "&amp;CHOOSE($A$4,C8,D8,E8,F8,G8,H8,I8)&amp;" users","Licence for unlimited number of users"))</f>
        <v>Licence for 1 user</v>
      </c>
      <c r="I12" s="120">
        <f>VLOOKUP(GekozenLicentie,IndexLicentiesOnderhoud,3,0)</f>
        <v>37.5</v>
      </c>
      <c r="J12" s="12" t="s">
        <v>0</v>
      </c>
      <c r="IS12" s="31" t="s">
        <v>76</v>
      </c>
    </row>
    <row r="13" spans="1:253" ht="21" customHeight="1" thickBot="1" x14ac:dyDescent="0.25">
      <c r="B13" s="69" t="s">
        <v>17</v>
      </c>
      <c r="F13" s="44" t="s">
        <v>8</v>
      </c>
      <c r="G13" s="13"/>
      <c r="H13" s="81" t="s">
        <v>83</v>
      </c>
      <c r="I13" s="121">
        <f>IFERROR(IF(H13="Yes",VLOOKUP(GekozenLicentie,IndexLicentiesOnderhoud,4,0),0),0)</f>
        <v>0</v>
      </c>
      <c r="J13" s="16"/>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S13" s="45" t="s">
        <v>77</v>
      </c>
    </row>
    <row r="14" spans="1:253" ht="15.75" customHeight="1" thickBot="1" x14ac:dyDescent="0.25">
      <c r="B14" s="70"/>
      <c r="C14" s="4"/>
      <c r="D14" s="4"/>
      <c r="E14" s="25"/>
      <c r="F14" s="126" t="s">
        <v>44</v>
      </c>
      <c r="G14" s="127"/>
      <c r="H14" s="128"/>
      <c r="I14" s="122">
        <f>SUM(I12:I13)</f>
        <v>37.5</v>
      </c>
      <c r="J14" s="16"/>
      <c r="IS14" s="40" t="s">
        <v>73</v>
      </c>
    </row>
    <row r="15" spans="1:253" ht="19.5" customHeight="1" thickBot="1" x14ac:dyDescent="0.25">
      <c r="B15" s="71"/>
      <c r="C15" s="7"/>
      <c r="D15" s="7"/>
      <c r="E15" s="7"/>
      <c r="F15" s="23"/>
      <c r="G15" s="23"/>
      <c r="H15" s="58"/>
      <c r="I15" s="63"/>
      <c r="J15" s="16"/>
      <c r="IS15" s="31" t="s">
        <v>74</v>
      </c>
    </row>
    <row r="16" spans="1:253" ht="20.25" customHeight="1" thickBot="1" x14ac:dyDescent="0.25">
      <c r="B16" s="72" t="s">
        <v>46</v>
      </c>
      <c r="C16" s="59"/>
      <c r="D16" s="59"/>
      <c r="E16" s="59"/>
      <c r="F16" s="56" t="s">
        <v>8</v>
      </c>
      <c r="G16" s="4"/>
      <c r="H16" s="81" t="s">
        <v>72</v>
      </c>
      <c r="I16" s="123">
        <f>IFERROR(IF(H16="Yes",VLOOKUP(GekozenLicentie,IndexLicentiesOnderhoud,5,0),0),0)</f>
        <v>16</v>
      </c>
      <c r="J16" s="16"/>
      <c r="IS16" s="42" t="s">
        <v>75</v>
      </c>
    </row>
    <row r="17" spans="1:254" ht="20.25" customHeight="1" thickBot="1" x14ac:dyDescent="0.25">
      <c r="B17" s="70"/>
      <c r="C17" s="4"/>
      <c r="D17" s="4"/>
      <c r="E17" s="25"/>
      <c r="F17" s="126" t="s">
        <v>47</v>
      </c>
      <c r="G17" s="127"/>
      <c r="H17" s="128"/>
      <c r="I17" s="122">
        <f>SUM(I16)</f>
        <v>16</v>
      </c>
      <c r="J17" s="16"/>
      <c r="IS17" s="41" t="s">
        <v>9</v>
      </c>
    </row>
    <row r="18" spans="1:254" ht="20.25" customHeight="1" thickBot="1" x14ac:dyDescent="0.25">
      <c r="B18" s="69"/>
      <c r="I18" s="20"/>
      <c r="J18" s="16"/>
      <c r="IS18" s="20" t="s">
        <v>86</v>
      </c>
    </row>
    <row r="19" spans="1:254" ht="20.25" customHeight="1" thickBot="1" x14ac:dyDescent="0.25">
      <c r="B19" s="69"/>
      <c r="F19" s="126" t="s">
        <v>87</v>
      </c>
      <c r="G19" s="127"/>
      <c r="H19" s="128"/>
      <c r="I19" s="122">
        <f>SUM(I14,I17)</f>
        <v>53.5</v>
      </c>
      <c r="J19" s="34" t="s">
        <v>0</v>
      </c>
      <c r="IS19" s="31" t="s">
        <v>81</v>
      </c>
    </row>
    <row r="20" spans="1:254" ht="20.25" customHeight="1" thickBot="1" x14ac:dyDescent="0.25">
      <c r="B20" s="71"/>
      <c r="C20" s="7"/>
      <c r="D20" s="7"/>
      <c r="E20" s="7"/>
      <c r="F20" s="59"/>
      <c r="G20" s="59"/>
      <c r="H20" s="59"/>
      <c r="I20" s="24"/>
      <c r="J20" s="12"/>
      <c r="IS20" s="41" t="s">
        <v>80</v>
      </c>
    </row>
    <row r="21" spans="1:254" ht="19.5" customHeight="1" x14ac:dyDescent="0.2">
      <c r="B21" s="69" t="s">
        <v>41</v>
      </c>
      <c r="H21" s="82" t="s">
        <v>72</v>
      </c>
      <c r="I21" s="124">
        <f>IF(H21="Yes",IFERROR(VLOOKUP(C11,IndexInstallatie,5,0),0),"")</f>
        <v>495</v>
      </c>
      <c r="J21" s="34" t="s">
        <v>0</v>
      </c>
      <c r="IS21" s="31" t="s">
        <v>79</v>
      </c>
    </row>
    <row r="22" spans="1:254" ht="19.5" customHeight="1" x14ac:dyDescent="0.2">
      <c r="B22" s="69" t="s">
        <v>42</v>
      </c>
      <c r="D22" s="43"/>
      <c r="E22" s="73" t="str">
        <f>HYPERLINK("https://www.exsion365.com","www.exsion365.com")</f>
        <v>www.exsion365.com</v>
      </c>
      <c r="G22" s="13"/>
      <c r="H22" s="83">
        <v>1</v>
      </c>
      <c r="I22" s="125">
        <f>$H22*Training</f>
        <v>1475</v>
      </c>
      <c r="J22" s="137" t="s">
        <v>0</v>
      </c>
      <c r="IS22" s="136" t="s">
        <v>78</v>
      </c>
    </row>
    <row r="23" spans="1:254" ht="19.5" customHeight="1" thickBot="1" x14ac:dyDescent="0.25">
      <c r="B23" s="71" t="s">
        <v>43</v>
      </c>
      <c r="C23" s="7"/>
      <c r="D23" s="7"/>
      <c r="E23" s="7"/>
      <c r="F23" s="7"/>
      <c r="G23" s="7"/>
      <c r="H23" s="84">
        <v>0</v>
      </c>
      <c r="I23" s="121">
        <f>$H23*Consultancy</f>
        <v>0</v>
      </c>
      <c r="J23" s="137"/>
      <c r="IS23" s="136" t="s">
        <v>78</v>
      </c>
    </row>
    <row r="24" spans="1:254" ht="22.5" customHeight="1" thickBot="1" x14ac:dyDescent="0.25">
      <c r="B24" s="14"/>
      <c r="C24" s="4"/>
      <c r="D24" s="4"/>
      <c r="E24" s="4"/>
      <c r="F24" s="59"/>
      <c r="I24" s="2"/>
      <c r="J24" s="60"/>
      <c r="IS24" s="61"/>
    </row>
    <row r="25" spans="1:254" ht="22.5" customHeight="1" thickBot="1" x14ac:dyDescent="0.25">
      <c r="B25" s="6"/>
      <c r="C25" s="7"/>
      <c r="D25" s="7"/>
      <c r="E25" s="7"/>
      <c r="F25" s="126" t="s">
        <v>45</v>
      </c>
      <c r="G25" s="127"/>
      <c r="H25" s="128"/>
      <c r="I25" s="122">
        <f>SUM(I21:I23)</f>
        <v>1970</v>
      </c>
      <c r="J25" s="6"/>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17"/>
    </row>
    <row r="26" spans="1:254" ht="13.5" thickBot="1" x14ac:dyDescent="0.25">
      <c r="H26" s="57"/>
      <c r="I26" s="57"/>
      <c r="IT26" s="16"/>
    </row>
    <row r="27" spans="1:254" ht="20.100000000000001" customHeight="1" thickBot="1" x14ac:dyDescent="0.25">
      <c r="B27" s="74" t="s">
        <v>48</v>
      </c>
      <c r="C27" s="138"/>
      <c r="D27" s="138"/>
      <c r="E27" s="138"/>
      <c r="F27" s="138"/>
      <c r="G27" s="138"/>
      <c r="H27" s="139"/>
      <c r="I27" s="140"/>
      <c r="J27" s="19"/>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5" t="s">
        <v>67</v>
      </c>
    </row>
    <row r="28" spans="1:254" ht="42" customHeight="1" x14ac:dyDescent="0.2">
      <c r="B28" s="75" t="s">
        <v>49</v>
      </c>
      <c r="C28" s="133" t="s">
        <v>32</v>
      </c>
      <c r="D28" s="134"/>
      <c r="E28" s="134"/>
      <c r="F28" s="134"/>
      <c r="G28" s="134"/>
      <c r="H28" s="134"/>
      <c r="I28" s="135"/>
      <c r="J28" s="62" t="s">
        <v>2</v>
      </c>
      <c r="IS28" s="36" t="s">
        <v>68</v>
      </c>
    </row>
    <row r="29" spans="1:254" ht="27.75" customHeight="1" x14ac:dyDescent="0.2">
      <c r="B29" s="77" t="s">
        <v>50</v>
      </c>
      <c r="C29" s="141" t="s">
        <v>32</v>
      </c>
      <c r="D29" s="142"/>
      <c r="E29" s="142"/>
      <c r="F29" s="142"/>
      <c r="G29" s="142"/>
      <c r="H29" s="142"/>
      <c r="I29" s="143"/>
      <c r="J29" s="35" t="s">
        <v>2</v>
      </c>
      <c r="IS29" s="45" t="s">
        <v>69</v>
      </c>
    </row>
    <row r="30" spans="1:254" ht="15.75" customHeight="1" x14ac:dyDescent="0.2">
      <c r="B30" s="69" t="s">
        <v>51</v>
      </c>
      <c r="C30" s="141" t="s">
        <v>32</v>
      </c>
      <c r="D30" s="142"/>
      <c r="E30" s="142"/>
      <c r="F30" s="142"/>
      <c r="G30" s="142"/>
      <c r="H30" s="142"/>
      <c r="I30" s="143"/>
      <c r="J30" s="26" t="s">
        <v>2</v>
      </c>
      <c r="IS30" s="31" t="s">
        <v>70</v>
      </c>
    </row>
    <row r="31" spans="1:254" ht="27" customHeight="1" thickBot="1" x14ac:dyDescent="0.25">
      <c r="B31" s="75" t="s">
        <v>52</v>
      </c>
      <c r="C31" s="150" t="s">
        <v>32</v>
      </c>
      <c r="D31" s="151"/>
      <c r="E31" s="151"/>
      <c r="F31" s="151"/>
      <c r="G31" s="151"/>
      <c r="H31" s="151"/>
      <c r="I31" s="152"/>
      <c r="J31" s="22"/>
      <c r="IR31" s="7"/>
      <c r="IS31" s="37" t="s">
        <v>7</v>
      </c>
    </row>
    <row r="32" spans="1:254" ht="20.100000000000001" customHeight="1" x14ac:dyDescent="0.2">
      <c r="A32" s="13"/>
      <c r="B32" s="78" t="s">
        <v>53</v>
      </c>
      <c r="C32" s="133"/>
      <c r="D32" s="134"/>
      <c r="E32" s="134"/>
      <c r="F32" s="134"/>
      <c r="G32" s="134"/>
      <c r="H32" s="134"/>
      <c r="I32" s="135"/>
      <c r="J32" s="19"/>
      <c r="IS32" s="20"/>
    </row>
    <row r="33" spans="2:253" ht="20.100000000000001" customHeight="1" x14ac:dyDescent="0.2">
      <c r="B33" s="69" t="s">
        <v>54</v>
      </c>
      <c r="C33" s="144"/>
      <c r="D33" s="145"/>
      <c r="E33" s="145"/>
      <c r="F33" s="145"/>
      <c r="G33" s="145"/>
      <c r="H33" s="145"/>
      <c r="I33" s="146"/>
      <c r="J33" s="12"/>
      <c r="IS33" s="13"/>
    </row>
    <row r="34" spans="2:253" ht="20.100000000000001" customHeight="1" x14ac:dyDescent="0.2">
      <c r="B34" s="69" t="s">
        <v>14</v>
      </c>
      <c r="C34" s="144"/>
      <c r="D34" s="145"/>
      <c r="E34" s="145"/>
      <c r="F34" s="145"/>
      <c r="G34" s="145"/>
      <c r="H34" s="145"/>
      <c r="I34" s="146"/>
      <c r="J34" s="12"/>
      <c r="IS34" s="20"/>
    </row>
    <row r="35" spans="2:253" ht="20.100000000000001" customHeight="1" x14ac:dyDescent="0.2">
      <c r="B35" s="69" t="s">
        <v>55</v>
      </c>
      <c r="C35" s="144"/>
      <c r="D35" s="145"/>
      <c r="E35" s="145"/>
      <c r="F35" s="145"/>
      <c r="G35" s="145"/>
      <c r="H35" s="145"/>
      <c r="I35" s="146"/>
      <c r="J35" s="16"/>
      <c r="IS35" s="13"/>
    </row>
    <row r="36" spans="2:253" ht="20.100000000000001" customHeight="1" thickBot="1" x14ac:dyDescent="0.25">
      <c r="B36" s="71"/>
      <c r="C36" s="147"/>
      <c r="D36" s="148"/>
      <c r="E36" s="148"/>
      <c r="F36" s="148"/>
      <c r="G36" s="148"/>
      <c r="H36" s="148"/>
      <c r="I36" s="149"/>
      <c r="J36" s="6" t="s">
        <v>2</v>
      </c>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17" t="s">
        <v>71</v>
      </c>
    </row>
    <row r="37" spans="2:253" ht="19.5" customHeight="1" thickBot="1" x14ac:dyDescent="0.25"/>
    <row r="38" spans="2:253" ht="12.75" customHeight="1" x14ac:dyDescent="0.2">
      <c r="B38" s="14" t="str">
        <f>"All stated amounts are in Euros excluding VAT. Payment: 100% upon delivery. No rights can be derived from this model. The prices are valid until "&amp;TEXT(GeldigTot,"DD-MM-JJJJ")</f>
        <v>All stated amounts are in Euros excluding VAT. Payment: 100% upon delivery. No rights can be derived from this model. The prices are valid until 31-12-2024</v>
      </c>
      <c r="C38" s="4"/>
      <c r="D38" s="4"/>
      <c r="E38" s="4"/>
      <c r="F38" s="4"/>
      <c r="G38" s="4"/>
      <c r="H38" s="4"/>
      <c r="I38" s="18"/>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25"/>
    </row>
    <row r="39" spans="2:253" ht="16.5" customHeight="1" thickBot="1" x14ac:dyDescent="0.25">
      <c r="B39" s="15" t="str">
        <f>"For additional information, please contact "&amp;Contact</f>
        <v>For additional information, please contact HB Software b.v., Groen van Prinsterersingel 47 - 2805 TD Gouda, tel +31182-580411 mailadres: office@hbsoftware.nl.</v>
      </c>
      <c r="C39" s="7"/>
      <c r="D39" s="7"/>
      <c r="E39" s="7"/>
      <c r="F39" s="7"/>
      <c r="G39" s="7"/>
      <c r="H39" s="7"/>
      <c r="I39" s="21"/>
      <c r="J39" s="22"/>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8"/>
    </row>
    <row r="40" spans="2:253" ht="16.5" customHeight="1" x14ac:dyDescent="0.2"/>
    <row r="49" spans="1:1" ht="16.5" customHeight="1" x14ac:dyDescent="0.2"/>
    <row r="54" spans="1:1" ht="16.5" hidden="1" customHeight="1" x14ac:dyDescent="0.2">
      <c r="A54" s="44"/>
    </row>
    <row r="55" spans="1:1" ht="16.5" hidden="1" customHeight="1" x14ac:dyDescent="0.2">
      <c r="A55" s="85"/>
    </row>
    <row r="56" spans="1:1" ht="16.5" hidden="1" customHeight="1" x14ac:dyDescent="0.2">
      <c r="A56" s="85"/>
    </row>
  </sheetData>
  <sheetProtection algorithmName="SHA-512" hashValue="KNWwgdx7A2jHQq2mIBJz3zFD8MxZ3SKtMrmMazM2oj6eO0+gsxn0m2VJwrgtiI8PPhJ/d4XjzudVNk9AbOsDbA==" saltValue="C9ZELGubXv08ot18km9asg==" spinCount="100000" sheet="1" objects="1" scenarios="1"/>
  <mergeCells count="17">
    <mergeCell ref="C34:I34"/>
    <mergeCell ref="C35:I36"/>
    <mergeCell ref="C31:I31"/>
    <mergeCell ref="C33:I33"/>
    <mergeCell ref="C30:I30"/>
    <mergeCell ref="F14:H14"/>
    <mergeCell ref="C11:D11"/>
    <mergeCell ref="C12:D12"/>
    <mergeCell ref="C32:I32"/>
    <mergeCell ref="IS22:IS23"/>
    <mergeCell ref="F17:H17"/>
    <mergeCell ref="F19:H19"/>
    <mergeCell ref="J22:J23"/>
    <mergeCell ref="C27:I27"/>
    <mergeCell ref="C28:I28"/>
    <mergeCell ref="C29:I29"/>
    <mergeCell ref="F25:H25"/>
  </mergeCells>
  <phoneticPr fontId="2" type="noConversion"/>
  <conditionalFormatting sqref="D7 D8:I8">
    <cfRule type="expression" dxfId="4" priority="6" stopIfTrue="1">
      <formula>IF(AND(#REF!&lt;&gt;0,#REF!=0),1,0)</formula>
    </cfRule>
  </conditionalFormatting>
  <conditionalFormatting sqref="H22:H23">
    <cfRule type="expression" dxfId="3" priority="10" stopIfTrue="1">
      <formula>$C$11&gt;#REF!</formula>
    </cfRule>
  </conditionalFormatting>
  <conditionalFormatting sqref="I12:I13">
    <cfRule type="expression" dxfId="2" priority="1" stopIfTrue="1">
      <formula>IF(AND(#REF!="J",SUM(#REF!)=0),1,0)</formula>
    </cfRule>
  </conditionalFormatting>
  <conditionalFormatting sqref="I16 I22:I23">
    <cfRule type="expression" dxfId="1" priority="4" stopIfTrue="1">
      <formula>IF(AND(#REF!="J",SUM(#REF!)=0),1,0)</formula>
    </cfRule>
  </conditionalFormatting>
  <dataValidations count="6">
    <dataValidation type="whole" allowBlank="1" showInputMessage="1" showErrorMessage="1" sqref="H23" xr:uid="{00000000-0002-0000-0100-000000000000}">
      <formula1>0</formula1>
      <formula2>10</formula2>
    </dataValidation>
    <dataValidation type="whole" allowBlank="1" showInputMessage="1" showErrorMessage="1" sqref="D7 D8:H8" xr:uid="{00000000-0002-0000-0100-000002000000}">
      <formula1>0</formula1>
      <formula2>999</formula2>
    </dataValidation>
    <dataValidation type="list" allowBlank="1" showInputMessage="1" showErrorMessage="1" sqref="C12" xr:uid="{00000000-0002-0000-0100-000004000000}">
      <formula1>LstGroepen</formula1>
    </dataValidation>
    <dataValidation type="list" showInputMessage="1" showErrorMessage="1" sqref="C11" xr:uid="{36E0FE1E-B13F-47B3-A359-130235F5D226}">
      <formula1>LstInstallaties</formula1>
    </dataValidation>
    <dataValidation type="list" allowBlank="1" showInputMessage="1" showErrorMessage="1" sqref="H21" xr:uid="{CE173124-BAE6-4023-8286-9A2F6DB7D839}">
      <formula1>"Yes,No,N/A"</formula1>
    </dataValidation>
    <dataValidation type="list" allowBlank="1" showInputMessage="1" showErrorMessage="1" sqref="H13 H16" xr:uid="{3729BC64-73F7-4D65-98B4-C398D9106D42}">
      <formula1>"Yes,No"</formula1>
    </dataValidation>
  </dataValidations>
  <hyperlinks>
    <hyperlink ref="IS31" r:id="rId1" xr:uid="{93C1909A-3F97-40A1-AF8D-D182AA58936A}"/>
  </hyperlinks>
  <printOptions horizontalCentered="1" verticalCentered="1"/>
  <pageMargins left="0.11811023622047245" right="0.11811023622047245" top="0.51181102362204722" bottom="0.51181102362204722" header="0.51181102362204722" footer="0.51181102362204722"/>
  <pageSetup paperSize="9" scale="59"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I44"/>
  <sheetViews>
    <sheetView showGridLines="0" workbookViewId="0">
      <selection activeCell="D27" sqref="D27"/>
    </sheetView>
  </sheetViews>
  <sheetFormatPr defaultColWidth="0" defaultRowHeight="12.75" zeroHeight="1" x14ac:dyDescent="0.2"/>
  <cols>
    <col min="1" max="1" width="2.28515625" style="87" customWidth="1"/>
    <col min="2" max="2" width="15.140625" style="87" customWidth="1"/>
    <col min="3" max="3" width="12.5703125" style="87" customWidth="1"/>
    <col min="4" max="6" width="13.5703125" style="87" customWidth="1"/>
    <col min="7" max="8" width="9.140625" style="87" customWidth="1"/>
    <col min="9" max="9" width="3" style="87" customWidth="1"/>
    <col min="10" max="16384" width="9.140625" style="87" hidden="1"/>
  </cols>
  <sheetData>
    <row r="1" spans="2:8" x14ac:dyDescent="0.2"/>
    <row r="2" spans="2:8" ht="18" x14ac:dyDescent="0.25">
      <c r="B2" s="88" t="s">
        <v>19</v>
      </c>
    </row>
    <row r="3" spans="2:8" ht="5.25" customHeight="1" x14ac:dyDescent="0.2"/>
    <row r="4" spans="2:8" x14ac:dyDescent="0.2">
      <c r="B4" s="89"/>
      <c r="C4" s="89"/>
      <c r="D4" s="89"/>
      <c r="E4" s="89"/>
      <c r="F4" s="89"/>
      <c r="G4" s="89"/>
      <c r="H4" s="89"/>
    </row>
    <row r="5" spans="2:8" ht="5.25" customHeight="1" x14ac:dyDescent="0.2"/>
    <row r="6" spans="2:8" x14ac:dyDescent="0.2">
      <c r="B6" s="90" t="s">
        <v>16</v>
      </c>
    </row>
    <row r="7" spans="2:8" ht="5.25" customHeight="1" x14ac:dyDescent="0.2"/>
    <row r="8" spans="2:8" ht="38.25" x14ac:dyDescent="0.2">
      <c r="B8" s="91" t="s">
        <v>23</v>
      </c>
      <c r="C8" s="92" t="s">
        <v>6</v>
      </c>
      <c r="D8" s="93" t="s">
        <v>29</v>
      </c>
      <c r="E8" s="93" t="s">
        <v>30</v>
      </c>
      <c r="F8" s="94" t="s">
        <v>15</v>
      </c>
    </row>
    <row r="9" spans="2:8" x14ac:dyDescent="0.2">
      <c r="B9" s="95" t="s">
        <v>56</v>
      </c>
      <c r="C9" s="96">
        <v>1</v>
      </c>
      <c r="D9" s="107">
        <v>37.5</v>
      </c>
      <c r="E9" s="111">
        <v>99</v>
      </c>
      <c r="F9" s="108">
        <v>16</v>
      </c>
    </row>
    <row r="10" spans="2:8" x14ac:dyDescent="0.2">
      <c r="B10" s="97" t="s">
        <v>57</v>
      </c>
      <c r="C10" s="98">
        <v>2</v>
      </c>
      <c r="D10" s="109">
        <v>67.5</v>
      </c>
      <c r="E10" s="111">
        <v>99</v>
      </c>
      <c r="F10" s="110">
        <v>31</v>
      </c>
    </row>
    <row r="11" spans="2:8" x14ac:dyDescent="0.2">
      <c r="B11" s="97" t="s">
        <v>58</v>
      </c>
      <c r="C11" s="50">
        <v>3</v>
      </c>
      <c r="D11" s="109">
        <v>92.5</v>
      </c>
      <c r="E11" s="111">
        <v>99</v>
      </c>
      <c r="F11" s="110">
        <v>46</v>
      </c>
    </row>
    <row r="12" spans="2:8" x14ac:dyDescent="0.2">
      <c r="B12" s="97" t="s">
        <v>59</v>
      </c>
      <c r="C12" s="51">
        <v>7</v>
      </c>
      <c r="D12" s="109">
        <v>180</v>
      </c>
      <c r="E12" s="111">
        <v>99</v>
      </c>
      <c r="F12" s="110">
        <v>72</v>
      </c>
    </row>
    <row r="13" spans="2:8" x14ac:dyDescent="0.2">
      <c r="B13" s="97" t="s">
        <v>60</v>
      </c>
      <c r="C13" s="51">
        <v>15</v>
      </c>
      <c r="D13" s="109">
        <v>310</v>
      </c>
      <c r="E13" s="111">
        <v>99</v>
      </c>
      <c r="F13" s="110">
        <v>77</v>
      </c>
    </row>
    <row r="14" spans="2:8" x14ac:dyDescent="0.2">
      <c r="B14" s="97" t="s">
        <v>61</v>
      </c>
      <c r="C14" s="51">
        <v>25</v>
      </c>
      <c r="D14" s="109">
        <v>387.5</v>
      </c>
      <c r="E14" s="111">
        <v>99</v>
      </c>
      <c r="F14" s="110">
        <v>83</v>
      </c>
    </row>
    <row r="15" spans="2:8" x14ac:dyDescent="0.2">
      <c r="B15" s="97" t="s">
        <v>62</v>
      </c>
      <c r="C15" s="51">
        <v>50</v>
      </c>
      <c r="D15" s="109">
        <v>517.5</v>
      </c>
      <c r="E15" s="111">
        <v>99</v>
      </c>
      <c r="F15" s="110">
        <v>88</v>
      </c>
    </row>
    <row r="16" spans="2:8" x14ac:dyDescent="0.2">
      <c r="B16" s="97" t="s">
        <v>63</v>
      </c>
      <c r="C16" s="51">
        <v>100</v>
      </c>
      <c r="D16" s="112">
        <v>775</v>
      </c>
      <c r="E16" s="111">
        <v>99</v>
      </c>
      <c r="F16" s="110">
        <v>93</v>
      </c>
    </row>
    <row r="17" spans="2:6" x14ac:dyDescent="0.2">
      <c r="B17" s="99" t="s">
        <v>64</v>
      </c>
      <c r="C17" s="52" t="s">
        <v>1</v>
      </c>
      <c r="D17" s="113">
        <v>930</v>
      </c>
      <c r="E17" s="111">
        <v>99</v>
      </c>
      <c r="F17" s="114">
        <v>103</v>
      </c>
    </row>
    <row r="18" spans="2:6" x14ac:dyDescent="0.2"/>
    <row r="19" spans="2:6" x14ac:dyDescent="0.2">
      <c r="B19" s="90" t="s">
        <v>20</v>
      </c>
    </row>
    <row r="20" spans="2:6" ht="5.25" customHeight="1" x14ac:dyDescent="0.2"/>
    <row r="21" spans="2:6" x14ac:dyDescent="0.2"/>
    <row r="22" spans="2:6" ht="25.5" x14ac:dyDescent="0.2">
      <c r="B22" s="91" t="s">
        <v>27</v>
      </c>
      <c r="C22" s="100" t="s">
        <v>28</v>
      </c>
      <c r="D22" s="100"/>
      <c r="E22" s="100"/>
      <c r="F22" s="101" t="s">
        <v>26</v>
      </c>
    </row>
    <row r="23" spans="2:6" x14ac:dyDescent="0.2">
      <c r="B23" s="102" t="s">
        <v>10</v>
      </c>
      <c r="C23" s="155" t="s">
        <v>65</v>
      </c>
      <c r="D23" s="156"/>
      <c r="E23" s="157"/>
      <c r="F23" s="108">
        <v>495</v>
      </c>
    </row>
    <row r="24" spans="2:6" x14ac:dyDescent="0.2">
      <c r="B24" s="103" t="s">
        <v>12</v>
      </c>
      <c r="C24" s="158" t="s">
        <v>66</v>
      </c>
      <c r="D24" s="159"/>
      <c r="E24" s="160"/>
      <c r="F24" s="110">
        <v>495</v>
      </c>
    </row>
    <row r="25" spans="2:6" x14ac:dyDescent="0.2">
      <c r="B25" s="104" t="s">
        <v>11</v>
      </c>
      <c r="C25" s="161" t="s">
        <v>25</v>
      </c>
      <c r="D25" s="162"/>
      <c r="E25" s="163"/>
      <c r="F25" s="114">
        <v>995</v>
      </c>
    </row>
    <row r="26" spans="2:6" x14ac:dyDescent="0.2"/>
    <row r="27" spans="2:6" x14ac:dyDescent="0.2">
      <c r="B27" s="87" t="s">
        <v>3</v>
      </c>
      <c r="F27" s="108">
        <v>1475</v>
      </c>
    </row>
    <row r="28" spans="2:6" x14ac:dyDescent="0.2">
      <c r="B28" s="87" t="s">
        <v>4</v>
      </c>
      <c r="F28" s="114">
        <v>1275</v>
      </c>
    </row>
    <row r="29" spans="2:6" x14ac:dyDescent="0.2"/>
    <row r="30" spans="2:6" x14ac:dyDescent="0.2">
      <c r="B30" s="90" t="s">
        <v>18</v>
      </c>
    </row>
    <row r="31" spans="2:6" ht="5.25" customHeight="1" x14ac:dyDescent="0.2"/>
    <row r="32" spans="2:6" ht="44.25" customHeight="1" x14ac:dyDescent="0.2">
      <c r="B32" s="105" t="s">
        <v>5</v>
      </c>
      <c r="C32" s="105"/>
      <c r="D32" s="164" t="s">
        <v>88</v>
      </c>
      <c r="E32" s="153"/>
      <c r="F32" s="154"/>
    </row>
    <row r="33" spans="2:8" x14ac:dyDescent="0.2">
      <c r="B33" s="106" t="s">
        <v>21</v>
      </c>
      <c r="D33" s="115">
        <v>45657</v>
      </c>
    </row>
    <row r="34" spans="2:8" ht="5.25" customHeight="1" x14ac:dyDescent="0.2"/>
    <row r="35" spans="2:8" x14ac:dyDescent="0.2">
      <c r="B35" s="89"/>
      <c r="C35" s="89"/>
      <c r="D35" s="89"/>
      <c r="E35" s="89"/>
      <c r="F35" s="89"/>
      <c r="G35" s="89"/>
      <c r="H35" s="89"/>
    </row>
    <row r="36" spans="2:8" x14ac:dyDescent="0.2"/>
    <row r="44" spans="2:8" x14ac:dyDescent="0.2"/>
  </sheetData>
  <mergeCells count="4">
    <mergeCell ref="D32:F32"/>
    <mergeCell ref="C23:E23"/>
    <mergeCell ref="C24:E24"/>
    <mergeCell ref="C25:E25"/>
  </mergeCells>
  <phoneticPr fontId="2" type="noConversion"/>
  <conditionalFormatting sqref="C12:C17">
    <cfRule type="expression" dxfId="0" priority="1" stopIfTrue="1">
      <formula>IF(AND(#REF!&lt;&gt;0,#REF!=0),1,0)</formula>
    </cfRule>
  </conditionalFormatting>
  <dataValidations count="1">
    <dataValidation type="whole" allowBlank="1" showInputMessage="1" showErrorMessage="1" sqref="C12:C16" xr:uid="{9BD6EC49-0136-4BAF-A339-B5318D15DCFA}">
      <formula1>0</formula1>
      <formula2>999</formula2>
    </dataValidation>
  </dataValidations>
  <pageMargins left="0.74803149606299213" right="0.74803149606299213" top="0.98425196850393704" bottom="0.98425196850393704"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C852-B8AE-4FB8-961D-39FBA7196E81}">
  <sheetPr codeName="Blad3">
    <pageSetUpPr fitToPage="1"/>
  </sheetPr>
  <dimension ref="A1:H14"/>
  <sheetViews>
    <sheetView showGridLines="0" workbookViewId="0">
      <selection activeCell="B24" sqref="B24"/>
    </sheetView>
  </sheetViews>
  <sheetFormatPr defaultColWidth="0" defaultRowHeight="12.75" zeroHeight="1" x14ac:dyDescent="0.2"/>
  <cols>
    <col min="1" max="1" width="3.140625" customWidth="1"/>
    <col min="2" max="2" width="11" customWidth="1"/>
    <col min="3" max="3" width="34" customWidth="1"/>
    <col min="4" max="5" width="9.140625" customWidth="1"/>
    <col min="6" max="6" width="3.140625" customWidth="1"/>
    <col min="7" max="8" width="0" hidden="1" customWidth="1"/>
    <col min="9" max="16384" width="9.140625" hidden="1"/>
  </cols>
  <sheetData>
    <row r="1" spans="2:5" x14ac:dyDescent="0.2"/>
    <row r="2" spans="2:5" ht="18" x14ac:dyDescent="0.25">
      <c r="B2" s="48" t="s">
        <v>19</v>
      </c>
    </row>
    <row r="3" spans="2:5" x14ac:dyDescent="0.2"/>
    <row r="4" spans="2:5" x14ac:dyDescent="0.2">
      <c r="B4" s="49"/>
      <c r="C4" s="49"/>
      <c r="D4" s="49"/>
      <c r="E4" s="49"/>
    </row>
    <row r="5" spans="2:5" x14ac:dyDescent="0.2"/>
    <row r="6" spans="2:5" x14ac:dyDescent="0.2">
      <c r="B6" s="53" t="s">
        <v>22</v>
      </c>
    </row>
    <row r="7" spans="2:5" x14ac:dyDescent="0.2"/>
    <row r="8" spans="2:5" x14ac:dyDescent="0.2">
      <c r="B8" s="65" t="s">
        <v>31</v>
      </c>
      <c r="C8" s="65" t="s">
        <v>13</v>
      </c>
    </row>
    <row r="9" spans="2:5" ht="51" customHeight="1" x14ac:dyDescent="0.2">
      <c r="B9" s="66" t="s">
        <v>10</v>
      </c>
    </row>
    <row r="10" spans="2:5" ht="51" customHeight="1" x14ac:dyDescent="0.2">
      <c r="B10" s="67" t="s">
        <v>12</v>
      </c>
    </row>
    <row r="11" spans="2:5" ht="51" customHeight="1" x14ac:dyDescent="0.2">
      <c r="B11" s="66" t="s">
        <v>11</v>
      </c>
    </row>
    <row r="12" spans="2:5" x14ac:dyDescent="0.2"/>
    <row r="13" spans="2:5" x14ac:dyDescent="0.2">
      <c r="B13" s="49"/>
      <c r="C13" s="49"/>
      <c r="D13" s="49"/>
      <c r="E13" s="49"/>
    </row>
    <row r="14" spans="2:5" x14ac:dyDescent="0.2"/>
  </sheetData>
  <pageMargins left="0.70866141732283472" right="0.70866141732283472" top="0.74803149606299213" bottom="0.74803149606299213" header="0.31496062992125984" footer="0.31496062992125984"/>
  <pageSetup paperSize="9"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60DBDF967379649BBF146AF88E48338" ma:contentTypeVersion="2" ma:contentTypeDescription="Een nieuw document maken." ma:contentTypeScope="" ma:versionID="1b371b1eaf0750091804b787dd7c3220">
  <xsd:schema xmlns:xsd="http://www.w3.org/2001/XMLSchema" xmlns:xs="http://www.w3.org/2001/XMLSchema" xmlns:p="http://schemas.microsoft.com/office/2006/metadata/properties" xmlns:ns2="b5fd2c84-4805-4765-90e8-36c11a9ef988" targetNamespace="http://schemas.microsoft.com/office/2006/metadata/properties" ma:root="true" ma:fieldsID="4233ff3310e21a156b1bebceec6d23bd" ns2:_="">
    <xsd:import namespace="b5fd2c84-4805-4765-90e8-36c11a9ef9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fd2c84-4805-4765-90e8-36c11a9ef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85D613-4548-46AB-BBCC-DF75DDDD210E}">
  <ds:schemaRefs>
    <ds:schemaRef ds:uri="http://schemas.microsoft.com/office/2006/metadata/longProperties"/>
  </ds:schemaRefs>
</ds:datastoreItem>
</file>

<file path=customXml/itemProps2.xml><?xml version="1.0" encoding="utf-8"?>
<ds:datastoreItem xmlns:ds="http://schemas.openxmlformats.org/officeDocument/2006/customXml" ds:itemID="{88E9B1C9-D46F-471D-A4AC-A76B867CFC26}">
  <ds:schemaRefs>
    <ds:schemaRef ds:uri="http://schemas.microsoft.com/sharepoint/v3/contenttype/forms"/>
  </ds:schemaRefs>
</ds:datastoreItem>
</file>

<file path=customXml/itemProps3.xml><?xml version="1.0" encoding="utf-8"?>
<ds:datastoreItem xmlns:ds="http://schemas.openxmlformats.org/officeDocument/2006/customXml" ds:itemID="{E1F69A8B-0FC6-4AF1-BE66-E69128473D8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b5fd2c84-4805-4765-90e8-36c11a9ef988"/>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C061C585-4925-4A4A-9C60-0F97120799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fd2c84-4805-4765-90e8-36c11a9ef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13</vt:i4>
      </vt:variant>
    </vt:vector>
  </HeadingPairs>
  <TitlesOfParts>
    <vt:vector size="14" baseType="lpstr">
      <vt:lpstr>Pricing</vt:lpstr>
      <vt:lpstr>'Instellingen algemeen'!Afdrukbereik</vt:lpstr>
      <vt:lpstr>'Instellingen logo''s'!Afdrukbereik</vt:lpstr>
      <vt:lpstr>Pricing!Afdrukbereik</vt:lpstr>
      <vt:lpstr>Consultancy</vt:lpstr>
      <vt:lpstr>Contact</vt:lpstr>
      <vt:lpstr>GekozenLicentie</vt:lpstr>
      <vt:lpstr>GeldigTot</vt:lpstr>
      <vt:lpstr>IndexInstallatie</vt:lpstr>
      <vt:lpstr>IndexLicentiesOnderhoud</vt:lpstr>
      <vt:lpstr>Installatie</vt:lpstr>
      <vt:lpstr>LstGroepen</vt:lpstr>
      <vt:lpstr>LstInstallaties</vt:lpstr>
      <vt:lpstr>Training</vt:lpstr>
    </vt:vector>
  </TitlesOfParts>
  <Company>ExSION Reporting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ExSION</dc:creator>
  <cp:lastModifiedBy>Tim Gleuwink</cp:lastModifiedBy>
  <cp:lastPrinted>2022-12-08T12:39:45Z</cp:lastPrinted>
  <dcterms:created xsi:type="dcterms:W3CDTF">2000-09-11T10:32:31Z</dcterms:created>
  <dcterms:modified xsi:type="dcterms:W3CDTF">2023-11-30T13:26:37Z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WWNPSWZFXT5T-60-10</vt:lpwstr>
  </property>
  <property fmtid="{D5CDD505-2E9C-101B-9397-08002B2CF9AE}" pid="3" name="_dlc_DocIdItemGuid">
    <vt:lpwstr>ccc1e7e1-773a-4767-8d44-91ce6c721dbe</vt:lpwstr>
  </property>
  <property fmtid="{D5CDD505-2E9C-101B-9397-08002B2CF9AE}" pid="4" name="_dlc_DocIdUrl">
    <vt:lpwstr>http://hbshre01/ExSION/_layouts/DocIdRedir.aspx?ID=WWNPSWZFXT5T-60-10, WWNPSWZFXT5T-60-10</vt:lpwstr>
  </property>
  <property fmtid="{D5CDD505-2E9C-101B-9397-08002B2CF9AE}" pid="5" name="ContentTypeId">
    <vt:lpwstr>0x010100860DBDF967379649BBF146AF88E48338</vt:lpwstr>
  </property>
</Properties>
</file>