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im.HBSOFFICE\OneDrive - HBSoftware B.V\Documents\"/>
    </mc:Choice>
  </mc:AlternateContent>
  <xr:revisionPtr revIDLastSave="0" documentId="8_{4AA8B115-7503-4323-8A08-B1BBD48966CC}" xr6:coauthVersionLast="47" xr6:coauthVersionMax="47" xr10:uidLastSave="{00000000-0000-0000-0000-000000000000}"/>
  <bookViews>
    <workbookView xWindow="9510" yWindow="-90" windowWidth="19380" windowHeight="10260" xr2:uid="{00000000-000D-0000-FFFF-FFFF00000000}"/>
  </bookViews>
  <sheets>
    <sheet name="Prijzen" sheetId="27" r:id="rId1"/>
    <sheet name="Instellingen algemeen" sheetId="28" state="veryHidden" r:id="rId2"/>
    <sheet name="Instellingen logo's" sheetId="33" state="veryHidden" r:id="rId3"/>
  </sheets>
  <definedNames>
    <definedName name="Consultancy">'Instellingen algemeen'!$F$28</definedName>
    <definedName name="Contact">'Instellingen algemeen'!$D$32</definedName>
    <definedName name="GekozenLicentie">Prijzen!$C$12</definedName>
    <definedName name="GeldigTot">'Instellingen algemeen'!$D$33</definedName>
    <definedName name="IndexInstallatie">'Instellingen algemeen'!$B$23:$F$25</definedName>
    <definedName name="IndexLicentiesOnderhoud">'Instellingen algemeen'!$B$9:$F$17</definedName>
    <definedName name="Installatie">'Instellingen algemeen'!$F$23</definedName>
    <definedName name="Logos">OFFSET('Instellingen logo''s'!$C$8,MATCH(Prijzen!$C$11,'Instellingen logo''s'!$B$9:$B$11,0),0,1,1)</definedName>
    <definedName name="LstGroepen">'Instellingen algemeen'!$B$9:$B$17</definedName>
    <definedName name="LstInstallaties">'Instellingen algemeen'!$B$23:$B$25</definedName>
    <definedName name="_xlnm.Print_Area" localSheetId="1">'Instellingen algemeen'!$A$1:$I$36</definedName>
    <definedName name="_xlnm.Print_Area" localSheetId="2">'Instellingen logo''s'!$A$1:$F$14</definedName>
    <definedName name="_xlnm.Print_Area" localSheetId="0">Prijzen!$B$3:$IS$39</definedName>
    <definedName name="Training">'Instellingen algemeen'!$F$27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27" l="1"/>
  <c r="I21" i="27"/>
  <c r="I16" i="27"/>
  <c r="I17" i="27" l="1"/>
  <c r="I23" i="27"/>
  <c r="I22" i="27"/>
  <c r="IS9" i="27"/>
  <c r="I1" i="27"/>
  <c r="H1" i="27"/>
  <c r="H8" i="27" s="1"/>
  <c r="G1" i="27"/>
  <c r="G8" i="27" s="1"/>
  <c r="F1" i="27"/>
  <c r="F8" i="27" s="1"/>
  <c r="E1" i="27"/>
  <c r="E8" i="27" s="1"/>
  <c r="D1" i="27"/>
  <c r="D8" i="27" s="1"/>
  <c r="C1" i="27"/>
  <c r="C8" i="27" s="1"/>
  <c r="B39" i="27"/>
  <c r="B38" i="27"/>
  <c r="E22" i="27"/>
  <c r="I12" i="27" l="1"/>
  <c r="I13" i="27"/>
  <c r="C9" i="27"/>
  <c r="G9" i="27"/>
  <c r="F9" i="27"/>
  <c r="E9" i="27"/>
  <c r="I8" i="27"/>
  <c r="D9" i="27"/>
  <c r="H9" i="27"/>
  <c r="I14" i="27" l="1"/>
  <c r="A4" i="27"/>
  <c r="H12" i="27" s="1"/>
  <c r="IS32" i="27"/>
  <c r="I25" i="27" l="1"/>
  <c r="I19" i="27"/>
</calcChain>
</file>

<file path=xl/sharedStrings.xml><?xml version="1.0" encoding="utf-8"?>
<sst xmlns="http://schemas.openxmlformats.org/spreadsheetml/2006/main" count="109" uniqueCount="90">
  <si>
    <t>Contactpersoon</t>
  </si>
  <si>
    <t>Adres</t>
  </si>
  <si>
    <t>Organisatie</t>
  </si>
  <si>
    <t>PC-Plaats</t>
  </si>
  <si>
    <t xml:space="preserve">♦ </t>
  </si>
  <si>
    <t>100+</t>
  </si>
  <si>
    <t>Licentiegroep</t>
  </si>
  <si>
    <t>LICENTIE</t>
  </si>
  <si>
    <t>Aantal gebruikers</t>
  </si>
  <si>
    <t>♦</t>
  </si>
  <si>
    <t>Opmerkingen</t>
  </si>
  <si>
    <t>Algemene consultancy op locatie per dag</t>
  </si>
  <si>
    <t>Na ondertekening kunt u dit document gebruiken voor het bevestigen van uw opdracht.</t>
  </si>
  <si>
    <t>Contactgegevens:</t>
  </si>
  <si>
    <t>Kies licentie(groep)</t>
  </si>
  <si>
    <t>Training op locatie</t>
  </si>
  <si>
    <t>Consultancy op locatie</t>
  </si>
  <si>
    <t>Contactgegevens</t>
  </si>
  <si>
    <t>HB Software b.v., Groen van Prinsterersingel 47 - 2805 TD Gouda, tel 0182-580411 mailadres: office@hbsoftware.nl.</t>
  </si>
  <si>
    <t>MET DIT EXSION TARIEVENMODEL KUNT U ZELF DE GEWENSTE EXSION CONFIGURATIE SAMENSTELLEN</t>
  </si>
  <si>
    <t>MUTEER HIERVOOR DE GROENE CELLEN</t>
  </si>
  <si>
    <t>Groep 1</t>
  </si>
  <si>
    <t>AVG EN AANVULLENDE INFORMATIE</t>
  </si>
  <si>
    <t>Licentiebedrag p/m</t>
  </si>
  <si>
    <t>Helpdeskabonnement per maand</t>
  </si>
  <si>
    <t>Groep 3</t>
  </si>
  <si>
    <t>Gebruikers</t>
  </si>
  <si>
    <t>Groep 2</t>
  </si>
  <si>
    <t>Groep 4</t>
  </si>
  <si>
    <t>Groep 5</t>
  </si>
  <si>
    <t>Groep 6</t>
  </si>
  <si>
    <t>Groep 7</t>
  </si>
  <si>
    <t>Gebruikers: 1</t>
  </si>
  <si>
    <t>Gebruikers: 2</t>
  </si>
  <si>
    <t>gefactureerd. De licentie kan opgezegd worden door een mail naar office@hbsoftware.nl te sturen. Het resterende bedrag wordt gecrediteerd.</t>
  </si>
  <si>
    <t>Op de levering van software en diensten zijn de algemene voorwaarden van toepassing van HB Software gedeponeerd bij de kamer van koophandel.</t>
  </si>
  <si>
    <t>De licentie kan voor de 15e van de maand opgezegd worden voor de volgende maand. Er wordt per jaar vooruit</t>
  </si>
  <si>
    <t>https://exsion365.com/en/this-is-exsion/end-user-license-agreement-eula-of-exsion-reporting-for-microsoft-dynamics-365-business-central/</t>
  </si>
  <si>
    <t>De van Toepassing zijnde EULA is te vinden op www.exsion365.com.</t>
  </si>
  <si>
    <t>`</t>
  </si>
  <si>
    <t>Installatietype (A, B, C)</t>
  </si>
  <si>
    <t>INSTALLATIETYPE</t>
  </si>
  <si>
    <t>A - Exsion Reporting  webservice (gebruik van app in Business Central)</t>
  </si>
  <si>
    <t>B - Exsion Reporting on prem zonder gebruik van app.</t>
  </si>
  <si>
    <t>C - Exsion Reporting SQL</t>
  </si>
  <si>
    <t>A</t>
  </si>
  <si>
    <t>C</t>
  </si>
  <si>
    <t>Elke deelnemer dient over een eigen licentie te beschikken. Voor trainingen voor Exsion Reporting SQL geldt hetzelfde.</t>
  </si>
  <si>
    <t>B</t>
  </si>
  <si>
    <t>Plaatje</t>
  </si>
  <si>
    <t>TRAINING EN SUPPORT</t>
  </si>
  <si>
    <t>Trainingsdag op locatie. Voor online trainingen zie:</t>
  </si>
  <si>
    <t>Dynamics partner</t>
  </si>
  <si>
    <t>Email voor facturatie</t>
  </si>
  <si>
    <t>Email voor Exsion portal</t>
  </si>
  <si>
    <t>Onderhoud per maand</t>
  </si>
  <si>
    <t>Licentie + onderhoud</t>
  </si>
  <si>
    <t>Exsion Time</t>
  </si>
  <si>
    <t>Overig</t>
  </si>
  <si>
    <t>Instellingen</t>
  </si>
  <si>
    <t>Diensten</t>
  </si>
  <si>
    <t>Geldig tot</t>
  </si>
  <si>
    <t>Logo's</t>
  </si>
  <si>
    <t>Groep (tevens validatielijst)</t>
  </si>
  <si>
    <t>Groepen vanuit tabblad "Instellingen"</t>
  </si>
  <si>
    <t>Exsion Reporting SQL</t>
  </si>
  <si>
    <t>Bedrag installatie</t>
  </si>
  <si>
    <t>Code (tevens validatielijst)</t>
  </si>
  <si>
    <t>Omschrijving</t>
  </si>
  <si>
    <t>Totaal per maand</t>
  </si>
  <si>
    <t>Totaal licentie (per maand)</t>
  </si>
  <si>
    <t>Totaal diensten (per maand)</t>
  </si>
  <si>
    <t>Totaal diensten (eenmalig)</t>
  </si>
  <si>
    <t>De trainingen worden gegeven voor maximaal 6 deelnemers tegelijk en kan naar keuze plaatsvinden op</t>
  </si>
  <si>
    <t>De keuze van de licentie(groep) bepaalt het aantal benoemde Exsion gebruikers die  zelfstandig rapportages kunnen samenstellen, aanpassen of verversen.</t>
  </si>
  <si>
    <t>Licentieprijs Exsion per maand</t>
  </si>
  <si>
    <t>Licentieprijs Exsion Time per maand</t>
  </si>
  <si>
    <t>Code</t>
  </si>
  <si>
    <t>Installatie</t>
  </si>
  <si>
    <t>Ja</t>
  </si>
  <si>
    <t xml:space="preserve"> </t>
  </si>
  <si>
    <t>App in Business Central</t>
  </si>
  <si>
    <t>On prem zonder gebruik van app</t>
  </si>
  <si>
    <t>HB Software gebruikt het email adres van de gebruiker voor licentiedoeleinden én om een nieuwsbrief te versturen. Met het ondertekenen van dit opdrachtformulier geeft u hier toestemming voor. De gebruiker kan dit opzeggen door een email te sturen aan office@hbsoftware.nl.</t>
  </si>
  <si>
    <t>de standaard Cronus database of op de eigen Dynamics 365 Business Central database. Documentatie is inbegrepen.</t>
  </si>
  <si>
    <t>Voor meerdere databases/tenants/environments dienen meerdere licenties aangeschaft te worden.</t>
  </si>
  <si>
    <t xml:space="preserve">Het aantal connecties en het aantal individuele administraties binnen één Microsoft Dynamics BC of Microsoft SQL database is onbeperkt. </t>
  </si>
  <si>
    <t>Nee</t>
  </si>
  <si>
    <t xml:space="preserve">Helpdeskabonnement is voor ondersteuning tijdens kantooruren via telefoon, mail en Exsion portal. Voor helpdesk ondersteuning kunnen maximaal twee </t>
  </si>
  <si>
    <t>contactpersonen contact opnemen.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</si>
</sst>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i/>
      <sz val="10"/>
      <color indexed="9"/>
      <name val="Arial"/>
      <family val="2"/>
    </font>
    <font>
      <sz val="10"/>
      <color indexed="9"/>
      <name val="Arial"/>
      <family val="2"/>
    </font>
    <font>
      <sz val="8.1999999999999993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6"/>
      <name val="Arial"/>
      <family val="2"/>
    </font>
    <font>
      <u/>
      <sz val="10"/>
      <color theme="10"/>
      <name val="Arial"/>
    </font>
    <font>
      <b/>
      <sz val="14"/>
      <name val="Arial"/>
      <family val="2"/>
    </font>
    <font>
      <b/>
      <u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BBB59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4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8"/>
      </top>
      <bottom style="thin">
        <color theme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65">
    <xf numFmtId="0" fontId="0" fillId="0" borderId="0" xfId="0"/>
    <xf numFmtId="0" fontId="3" fillId="2" borderId="0" xfId="0" applyFont="1" applyFill="1" applyProtection="1">
      <protection hidden="1"/>
    </xf>
    <xf numFmtId="0" fontId="4" fillId="2" borderId="0" xfId="0" applyFont="1" applyFill="1" applyProtection="1">
      <protection hidden="1"/>
    </xf>
    <xf numFmtId="0" fontId="4" fillId="2" borderId="1" xfId="0" applyFont="1" applyFill="1" applyBorder="1" applyProtection="1">
      <protection hidden="1"/>
    </xf>
    <xf numFmtId="0" fontId="4" fillId="2" borderId="2" xfId="0" applyFont="1" applyFill="1" applyBorder="1" applyProtection="1">
      <protection hidden="1"/>
    </xf>
    <xf numFmtId="0" fontId="3" fillId="2" borderId="3" xfId="0" applyFont="1" applyFill="1" applyBorder="1" applyProtection="1">
      <protection hidden="1"/>
    </xf>
    <xf numFmtId="0" fontId="4" fillId="2" borderId="4" xfId="0" applyFont="1" applyFill="1" applyBorder="1" applyProtection="1">
      <protection hidden="1"/>
    </xf>
    <xf numFmtId="0" fontId="4" fillId="2" borderId="5" xfId="0" applyFont="1" applyFill="1" applyBorder="1" applyProtection="1">
      <protection hidden="1"/>
    </xf>
    <xf numFmtId="0" fontId="3" fillId="2" borderId="6" xfId="0" applyFont="1" applyFill="1" applyBorder="1" applyProtection="1">
      <protection hidden="1"/>
    </xf>
    <xf numFmtId="0" fontId="6" fillId="2" borderId="0" xfId="0" applyFont="1" applyFill="1" applyProtection="1">
      <protection hidden="1"/>
    </xf>
    <xf numFmtId="3" fontId="7" fillId="2" borderId="0" xfId="1" quotePrefix="1" applyNumberFormat="1" applyFont="1" applyFill="1" applyBorder="1" applyAlignment="1" applyProtection="1">
      <alignment horizontal="right"/>
      <protection hidden="1"/>
    </xf>
    <xf numFmtId="0" fontId="8" fillId="2" borderId="0" xfId="0" applyFont="1" applyFill="1" applyProtection="1">
      <protection hidden="1"/>
    </xf>
    <xf numFmtId="0" fontId="4" fillId="2" borderId="7" xfId="0" applyFont="1" applyFill="1" applyBorder="1" applyAlignment="1" applyProtection="1">
      <alignment horizontal="right"/>
      <protection hidden="1"/>
    </xf>
    <xf numFmtId="0" fontId="4" fillId="2" borderId="8" xfId="0" applyFont="1" applyFill="1" applyBorder="1" applyProtection="1">
      <protection hidden="1"/>
    </xf>
    <xf numFmtId="0" fontId="3" fillId="2" borderId="1" xfId="0" applyFont="1" applyFill="1" applyBorder="1" applyProtection="1">
      <protection hidden="1"/>
    </xf>
    <xf numFmtId="0" fontId="3" fillId="2" borderId="4" xfId="0" applyFont="1" applyFill="1" applyBorder="1" applyProtection="1">
      <protection hidden="1"/>
    </xf>
    <xf numFmtId="0" fontId="4" fillId="2" borderId="7" xfId="0" applyFont="1" applyFill="1" applyBorder="1" applyProtection="1">
      <protection hidden="1"/>
    </xf>
    <xf numFmtId="0" fontId="4" fillId="2" borderId="6" xfId="0" applyFont="1" applyFill="1" applyBorder="1" applyProtection="1">
      <protection hidden="1"/>
    </xf>
    <xf numFmtId="0" fontId="3" fillId="2" borderId="2" xfId="0" applyFont="1" applyFill="1" applyBorder="1" applyProtection="1">
      <protection hidden="1"/>
    </xf>
    <xf numFmtId="0" fontId="4" fillId="2" borderId="2" xfId="0" applyFont="1" applyFill="1" applyBorder="1" applyAlignment="1" applyProtection="1">
      <alignment horizontal="right"/>
      <protection hidden="1"/>
    </xf>
    <xf numFmtId="0" fontId="3" fillId="2" borderId="8" xfId="0" applyFont="1" applyFill="1" applyBorder="1" applyProtection="1">
      <protection hidden="1"/>
    </xf>
    <xf numFmtId="0" fontId="3" fillId="2" borderId="5" xfId="0" applyFont="1" applyFill="1" applyBorder="1" applyProtection="1">
      <protection hidden="1"/>
    </xf>
    <xf numFmtId="0" fontId="4" fillId="2" borderId="5" xfId="0" applyFont="1" applyFill="1" applyBorder="1" applyAlignment="1" applyProtection="1">
      <alignment horizontal="right"/>
      <protection hidden="1"/>
    </xf>
    <xf numFmtId="0" fontId="3" fillId="2" borderId="11" xfId="0" applyFont="1" applyFill="1" applyBorder="1" applyProtection="1">
      <protection hidden="1"/>
    </xf>
    <xf numFmtId="0" fontId="3" fillId="2" borderId="10" xfId="0" applyFont="1" applyFill="1" applyBorder="1" applyProtection="1">
      <protection hidden="1"/>
    </xf>
    <xf numFmtId="0" fontId="4" fillId="2" borderId="3" xfId="0" applyFont="1" applyFill="1" applyBorder="1" applyProtection="1"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5" fillId="2" borderId="0" xfId="0" applyFont="1" applyFill="1" applyAlignment="1" applyProtection="1">
      <alignment horizontal="right"/>
      <protection hidden="1"/>
    </xf>
    <xf numFmtId="0" fontId="3" fillId="2" borderId="3" xfId="0" applyFont="1" applyFill="1" applyBorder="1" applyAlignment="1" applyProtection="1">
      <alignment horizontal="right"/>
      <protection hidden="1"/>
    </xf>
    <xf numFmtId="0" fontId="3" fillId="2" borderId="2" xfId="0" applyFont="1" applyFill="1" applyBorder="1" applyAlignment="1" applyProtection="1">
      <alignment horizontal="right"/>
      <protection hidden="1"/>
    </xf>
    <xf numFmtId="0" fontId="12" fillId="2" borderId="0" xfId="0" applyFont="1" applyFill="1" applyProtection="1">
      <protection hidden="1"/>
    </xf>
    <xf numFmtId="0" fontId="1" fillId="2" borderId="8" xfId="0" applyFont="1" applyFill="1" applyBorder="1" applyProtection="1">
      <protection hidden="1"/>
    </xf>
    <xf numFmtId="0" fontId="3" fillId="2" borderId="1" xfId="0" applyFont="1" applyFill="1" applyBorder="1" applyAlignment="1" applyProtection="1">
      <alignment horizontal="right"/>
      <protection hidden="1"/>
    </xf>
    <xf numFmtId="3" fontId="3" fillId="2" borderId="2" xfId="1" applyNumberFormat="1" applyFont="1" applyFill="1" applyBorder="1" applyAlignment="1" applyProtection="1">
      <alignment horizontal="right"/>
      <protection hidden="1"/>
    </xf>
    <xf numFmtId="0" fontId="1" fillId="2" borderId="7" xfId="0" applyFont="1" applyFill="1" applyBorder="1" applyAlignment="1" applyProtection="1">
      <alignment horizontal="right"/>
      <protection hidden="1"/>
    </xf>
    <xf numFmtId="0" fontId="4" fillId="2" borderId="0" xfId="0" applyFont="1" applyFill="1" applyAlignment="1" applyProtection="1">
      <alignment horizontal="center" vertical="top"/>
      <protection hidden="1"/>
    </xf>
    <xf numFmtId="0" fontId="1" fillId="2" borderId="8" xfId="0" applyFont="1" applyFill="1" applyBorder="1" applyAlignment="1" applyProtection="1">
      <alignment vertical="center" wrapText="1"/>
      <protection hidden="1"/>
    </xf>
    <xf numFmtId="0" fontId="13" fillId="2" borderId="6" xfId="2" applyFill="1" applyBorder="1" applyAlignment="1" applyProtection="1">
      <alignment vertical="center"/>
      <protection hidden="1"/>
    </xf>
    <xf numFmtId="0" fontId="4" fillId="2" borderId="8" xfId="0" applyFont="1" applyFill="1" applyBorder="1" applyAlignment="1" applyProtection="1">
      <alignment vertical="center" wrapText="1"/>
      <protection hidden="1"/>
    </xf>
    <xf numFmtId="0" fontId="4" fillId="2" borderId="7" xfId="0" applyFont="1" applyFill="1" applyBorder="1" applyAlignment="1" applyProtection="1">
      <alignment horizontal="right" vertical="center"/>
      <protection hidden="1"/>
    </xf>
    <xf numFmtId="0" fontId="3" fillId="2" borderId="8" xfId="0" applyFont="1" applyFill="1" applyBorder="1" applyAlignment="1" applyProtection="1">
      <alignment vertical="center"/>
      <protection hidden="1"/>
    </xf>
    <xf numFmtId="0" fontId="1" fillId="2" borderId="8" xfId="0" applyFont="1" applyFill="1" applyBorder="1" applyAlignment="1" applyProtection="1">
      <alignment vertical="top"/>
      <protection hidden="1"/>
    </xf>
    <xf numFmtId="0" fontId="1" fillId="2" borderId="8" xfId="0" applyFont="1" applyFill="1" applyBorder="1" applyAlignment="1" applyProtection="1">
      <alignment vertical="center"/>
      <protection hidden="1"/>
    </xf>
    <xf numFmtId="0" fontId="13" fillId="2" borderId="0" xfId="2" applyFill="1" applyBorder="1" applyProtection="1">
      <protection hidden="1"/>
    </xf>
    <xf numFmtId="0" fontId="1" fillId="2" borderId="0" xfId="0" applyFont="1" applyFill="1" applyProtection="1">
      <protection hidden="1"/>
    </xf>
    <xf numFmtId="0" fontId="1" fillId="2" borderId="8" xfId="0" applyFont="1" applyFill="1" applyBorder="1" applyAlignment="1" applyProtection="1">
      <alignment vertical="top" wrapText="1"/>
      <protection hidden="1"/>
    </xf>
    <xf numFmtId="3" fontId="4" fillId="2" borderId="0" xfId="1" applyNumberFormat="1" applyFont="1" applyFill="1" applyBorder="1" applyAlignment="1" applyProtection="1">
      <alignment horizontal="right" vertical="center"/>
      <protection hidden="1"/>
    </xf>
    <xf numFmtId="0" fontId="4" fillId="2" borderId="8" xfId="1" applyNumberFormat="1" applyFont="1" applyFill="1" applyBorder="1" applyAlignment="1" applyProtection="1">
      <alignment horizontal="right" vertical="center"/>
      <protection hidden="1"/>
    </xf>
    <xf numFmtId="0" fontId="14" fillId="0" borderId="0" xfId="0" applyFont="1"/>
    <xf numFmtId="0" fontId="1" fillId="5" borderId="0" xfId="0" applyFont="1" applyFill="1"/>
    <xf numFmtId="0" fontId="4" fillId="2" borderId="20" xfId="0" applyFont="1" applyFill="1" applyBorder="1" applyAlignment="1" applyProtection="1">
      <alignment horizontal="left" vertical="center"/>
      <protection hidden="1"/>
    </xf>
    <xf numFmtId="3" fontId="4" fillId="2" borderId="20" xfId="1" applyNumberFormat="1" applyFont="1" applyFill="1" applyBorder="1" applyAlignment="1" applyProtection="1">
      <alignment horizontal="left" vertical="center"/>
      <protection hidden="1"/>
    </xf>
    <xf numFmtId="0" fontId="4" fillId="2" borderId="21" xfId="1" applyNumberFormat="1" applyFont="1" applyFill="1" applyBorder="1" applyAlignment="1" applyProtection="1">
      <alignment horizontal="left" vertical="center"/>
      <protection hidden="1"/>
    </xf>
    <xf numFmtId="0" fontId="15" fillId="0" borderId="0" xfId="0" applyFont="1"/>
    <xf numFmtId="0" fontId="4" fillId="7" borderId="0" xfId="0" applyFont="1" applyFill="1" applyProtection="1">
      <protection hidden="1"/>
    </xf>
    <xf numFmtId="0" fontId="3" fillId="7" borderId="0" xfId="0" applyFont="1" applyFill="1" applyAlignment="1" applyProtection="1">
      <alignment wrapText="1"/>
      <protection hidden="1"/>
    </xf>
    <xf numFmtId="0" fontId="1" fillId="2" borderId="2" xfId="0" applyFont="1" applyFill="1" applyBorder="1" applyProtection="1"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3" fillId="2" borderId="11" xfId="0" applyFont="1" applyFill="1" applyBorder="1" applyAlignment="1" applyProtection="1">
      <alignment horizontal="right"/>
      <protection hidden="1"/>
    </xf>
    <xf numFmtId="0" fontId="4" fillId="2" borderId="11" xfId="0" applyFont="1" applyFill="1" applyBorder="1" applyProtection="1">
      <protection hidden="1"/>
    </xf>
    <xf numFmtId="0" fontId="4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left" vertical="center" wrapText="1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165" fontId="3" fillId="0" borderId="10" xfId="1" applyNumberFormat="1" applyFont="1" applyBorder="1" applyProtection="1">
      <protection hidden="1"/>
    </xf>
    <xf numFmtId="0" fontId="3" fillId="2" borderId="8" xfId="0" applyFont="1" applyFill="1" applyBorder="1" applyAlignment="1" applyProtection="1">
      <alignment horizontal="right"/>
      <protection hidden="1"/>
    </xf>
    <xf numFmtId="0" fontId="1" fillId="6" borderId="0" xfId="0" applyFont="1" applyFill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3" fillId="2" borderId="12" xfId="0" applyFont="1" applyFill="1" applyBorder="1" applyAlignment="1" applyProtection="1">
      <alignment horizontal="left" indent="1"/>
      <protection hidden="1"/>
    </xf>
    <xf numFmtId="0" fontId="3" fillId="2" borderId="7" xfId="0" applyFont="1" applyFill="1" applyBorder="1" applyAlignment="1" applyProtection="1">
      <alignment horizontal="left" indent="1"/>
      <protection hidden="1"/>
    </xf>
    <xf numFmtId="0" fontId="4" fillId="2" borderId="1" xfId="0" applyFont="1" applyFill="1" applyBorder="1" applyAlignment="1" applyProtection="1">
      <alignment horizontal="left" indent="1"/>
      <protection hidden="1"/>
    </xf>
    <xf numFmtId="0" fontId="3" fillId="2" borderId="4" xfId="0" applyFont="1" applyFill="1" applyBorder="1" applyAlignment="1" applyProtection="1">
      <alignment horizontal="left" indent="1"/>
      <protection hidden="1"/>
    </xf>
    <xf numFmtId="0" fontId="3" fillId="2" borderId="9" xfId="0" applyFont="1" applyFill="1" applyBorder="1" applyAlignment="1" applyProtection="1">
      <alignment horizontal="left" indent="1"/>
      <protection hidden="1"/>
    </xf>
    <xf numFmtId="0" fontId="13" fillId="2" borderId="0" xfId="2" applyFill="1" applyBorder="1" applyAlignment="1" applyProtection="1">
      <alignment horizontal="left"/>
      <protection hidden="1"/>
    </xf>
    <xf numFmtId="0" fontId="3" fillId="2" borderId="1" xfId="0" applyFont="1" applyFill="1" applyBorder="1" applyAlignment="1" applyProtection="1">
      <alignment horizontal="left" indent="1"/>
      <protection hidden="1"/>
    </xf>
    <xf numFmtId="0" fontId="3" fillId="2" borderId="7" xfId="0" applyFont="1" applyFill="1" applyBorder="1" applyAlignment="1" applyProtection="1">
      <alignment horizontal="left" vertical="center" indent="1"/>
      <protection hidden="1"/>
    </xf>
    <xf numFmtId="0" fontId="3" fillId="2" borderId="4" xfId="0" applyFont="1" applyFill="1" applyBorder="1" applyAlignment="1" applyProtection="1">
      <alignment horizontal="left" vertical="center" indent="1"/>
      <protection hidden="1"/>
    </xf>
    <xf numFmtId="0" fontId="3" fillId="2" borderId="7" xfId="0" applyFont="1" applyFill="1" applyBorder="1" applyAlignment="1" applyProtection="1">
      <alignment horizontal="left" vertical="top" indent="1"/>
      <protection hidden="1"/>
    </xf>
    <xf numFmtId="0" fontId="3" fillId="2" borderId="0" xfId="0" applyFont="1" applyFill="1" applyAlignment="1" applyProtection="1">
      <alignment horizontal="left" indent="1"/>
      <protection hidden="1"/>
    </xf>
    <xf numFmtId="0" fontId="1" fillId="7" borderId="0" xfId="0" applyFont="1" applyFill="1" applyProtection="1">
      <protection hidden="1"/>
    </xf>
    <xf numFmtId="0" fontId="9" fillId="0" borderId="0" xfId="0" applyFont="1" applyProtection="1">
      <protection hidden="1"/>
    </xf>
    <xf numFmtId="0" fontId="10" fillId="3" borderId="9" xfId="0" applyFont="1" applyFill="1" applyBorder="1" applyAlignment="1" applyProtection="1">
      <alignment horizontal="center" vertical="center"/>
      <protection locked="0" hidden="1"/>
    </xf>
    <xf numFmtId="0" fontId="10" fillId="3" borderId="33" xfId="0" applyFont="1" applyFill="1" applyBorder="1" applyAlignment="1" applyProtection="1">
      <alignment horizontal="center" vertical="center"/>
      <protection locked="0" hidden="1"/>
    </xf>
    <xf numFmtId="0" fontId="10" fillId="3" borderId="35" xfId="0" applyFont="1" applyFill="1" applyBorder="1" applyAlignment="1" applyProtection="1">
      <alignment horizontal="center" vertical="center"/>
      <protection locked="0" hidden="1"/>
    </xf>
    <xf numFmtId="0" fontId="10" fillId="3" borderId="34" xfId="0" applyFont="1" applyFill="1" applyBorder="1" applyAlignment="1" applyProtection="1">
      <alignment horizontal="center" vertical="center"/>
      <protection locked="0" hidden="1"/>
    </xf>
    <xf numFmtId="0" fontId="0" fillId="0" borderId="0" xfId="0" applyAlignment="1" applyProtection="1">
      <alignment vertical="center"/>
      <protection hidden="1"/>
    </xf>
    <xf numFmtId="0" fontId="10" fillId="0" borderId="2" xfId="0" applyFont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14" fillId="0" borderId="0" xfId="0" applyFont="1" applyProtection="1">
      <protection hidden="1"/>
    </xf>
    <xf numFmtId="0" fontId="1" fillId="5" borderId="0" xfId="0" applyFont="1" applyFill="1" applyProtection="1">
      <protection hidden="1"/>
    </xf>
    <xf numFmtId="0" fontId="15" fillId="0" borderId="0" xfId="0" applyFont="1" applyProtection="1">
      <protection hidden="1"/>
    </xf>
    <xf numFmtId="0" fontId="1" fillId="6" borderId="16" xfId="0" applyFont="1" applyFill="1" applyBorder="1" applyAlignment="1" applyProtection="1">
      <alignment wrapText="1"/>
      <protection hidden="1"/>
    </xf>
    <xf numFmtId="0" fontId="0" fillId="6" borderId="17" xfId="0" applyFill="1" applyBorder="1" applyAlignment="1" applyProtection="1">
      <alignment wrapText="1"/>
      <protection hidden="1"/>
    </xf>
    <xf numFmtId="0" fontId="1" fillId="6" borderId="17" xfId="0" applyFont="1" applyFill="1" applyBorder="1" applyAlignment="1" applyProtection="1">
      <alignment horizontal="right" wrapText="1"/>
      <protection hidden="1"/>
    </xf>
    <xf numFmtId="0" fontId="1" fillId="6" borderId="18" xfId="0" applyFont="1" applyFill="1" applyBorder="1" applyAlignment="1" applyProtection="1">
      <alignment horizontal="right" wrapText="1"/>
      <protection hidden="1"/>
    </xf>
    <xf numFmtId="0" fontId="1" fillId="0" borderId="19" xfId="0" applyFont="1" applyBorder="1" applyProtection="1">
      <protection hidden="1"/>
    </xf>
    <xf numFmtId="0" fontId="0" fillId="0" borderId="19" xfId="0" applyBorder="1" applyAlignment="1" applyProtection="1">
      <alignment horizontal="left"/>
      <protection hidden="1"/>
    </xf>
    <xf numFmtId="0" fontId="1" fillId="0" borderId="20" xfId="0" applyFont="1" applyBorder="1" applyProtection="1">
      <protection hidden="1"/>
    </xf>
    <xf numFmtId="0" fontId="0" fillId="0" borderId="20" xfId="0" applyBorder="1" applyAlignment="1" applyProtection="1">
      <alignment horizontal="left"/>
      <protection hidden="1"/>
    </xf>
    <xf numFmtId="0" fontId="1" fillId="0" borderId="21" xfId="0" applyFont="1" applyBorder="1" applyProtection="1">
      <protection hidden="1"/>
    </xf>
    <xf numFmtId="0" fontId="1" fillId="6" borderId="17" xfId="0" applyFont="1" applyFill="1" applyBorder="1" applyAlignment="1" applyProtection="1">
      <alignment wrapText="1"/>
      <protection hidden="1"/>
    </xf>
    <xf numFmtId="0" fontId="1" fillId="6" borderId="18" xfId="0" applyFont="1" applyFill="1" applyBorder="1" applyAlignment="1" applyProtection="1">
      <alignment wrapText="1"/>
      <protection hidden="1"/>
    </xf>
    <xf numFmtId="0" fontId="1" fillId="0" borderId="19" xfId="0" applyFont="1" applyBorder="1" applyAlignment="1" applyProtection="1">
      <alignment horizontal="left"/>
      <protection hidden="1"/>
    </xf>
    <xf numFmtId="0" fontId="1" fillId="0" borderId="20" xfId="0" applyFont="1" applyBorder="1" applyAlignment="1" applyProtection="1">
      <alignment horizontal="left"/>
      <protection hidden="1"/>
    </xf>
    <xf numFmtId="0" fontId="1" fillId="0" borderId="21" xfId="0" applyFont="1" applyBorder="1" applyAlignment="1" applyProtection="1">
      <alignment horizontal="left"/>
      <protection hidden="1"/>
    </xf>
    <xf numFmtId="0" fontId="0" fillId="0" borderId="0" xfId="0" applyAlignment="1" applyProtection="1">
      <alignment vertical="top"/>
      <protection hidden="1"/>
    </xf>
    <xf numFmtId="0" fontId="1" fillId="0" borderId="0" xfId="0" applyFont="1" applyProtection="1">
      <protection hidden="1"/>
    </xf>
    <xf numFmtId="164" fontId="4" fillId="8" borderId="19" xfId="1" applyFont="1" applyFill="1" applyBorder="1" applyAlignment="1" applyProtection="1">
      <alignment horizontal="left" vertical="center"/>
      <protection locked="0" hidden="1"/>
    </xf>
    <xf numFmtId="164" fontId="0" fillId="8" borderId="19" xfId="1" applyFont="1" applyFill="1" applyBorder="1" applyProtection="1">
      <protection locked="0" hidden="1"/>
    </xf>
    <xf numFmtId="164" fontId="4" fillId="8" borderId="20" xfId="1" applyFont="1" applyFill="1" applyBorder="1" applyAlignment="1" applyProtection="1">
      <alignment horizontal="left" vertical="center"/>
      <protection locked="0" hidden="1"/>
    </xf>
    <xf numFmtId="164" fontId="0" fillId="8" borderId="20" xfId="1" applyFont="1" applyFill="1" applyBorder="1" applyProtection="1">
      <protection locked="0" hidden="1"/>
    </xf>
    <xf numFmtId="164" fontId="0" fillId="8" borderId="20" xfId="1" applyFont="1" applyFill="1" applyBorder="1" applyAlignment="1" applyProtection="1">
      <alignment horizontal="right"/>
      <protection locked="0" hidden="1"/>
    </xf>
    <xf numFmtId="164" fontId="1" fillId="8" borderId="20" xfId="1" applyFont="1" applyFill="1" applyBorder="1" applyAlignment="1" applyProtection="1">
      <alignment horizontal="left" vertical="center"/>
      <protection locked="0" hidden="1"/>
    </xf>
    <xf numFmtId="164" fontId="1" fillId="8" borderId="21" xfId="1" applyFont="1" applyFill="1" applyBorder="1" applyAlignment="1" applyProtection="1">
      <alignment horizontal="left" vertical="center"/>
      <protection locked="0" hidden="1"/>
    </xf>
    <xf numFmtId="164" fontId="0" fillId="8" borderId="21" xfId="1" applyFont="1" applyFill="1" applyBorder="1" applyProtection="1">
      <protection locked="0" hidden="1"/>
    </xf>
    <xf numFmtId="14" fontId="0" fillId="8" borderId="15" xfId="0" applyNumberFormat="1" applyFill="1" applyBorder="1" applyAlignment="1" applyProtection="1">
      <alignment horizontal="left"/>
      <protection locked="0" hidden="1"/>
    </xf>
    <xf numFmtId="0" fontId="3" fillId="2" borderId="9" xfId="0" applyFont="1" applyFill="1" applyBorder="1" applyAlignment="1" applyProtection="1">
      <alignment horizontal="right"/>
      <protection hidden="1"/>
    </xf>
    <xf numFmtId="0" fontId="3" fillId="2" borderId="11" xfId="0" applyFont="1" applyFill="1" applyBorder="1" applyAlignment="1" applyProtection="1">
      <alignment horizontal="right"/>
      <protection hidden="1"/>
    </xf>
    <xf numFmtId="0" fontId="3" fillId="2" borderId="10" xfId="0" applyFont="1" applyFill="1" applyBorder="1" applyAlignment="1" applyProtection="1">
      <alignment horizontal="right"/>
      <protection hidden="1"/>
    </xf>
    <xf numFmtId="0" fontId="10" fillId="8" borderId="9" xfId="0" applyFont="1" applyFill="1" applyBorder="1" applyAlignment="1" applyProtection="1">
      <alignment horizontal="center" vertical="center"/>
      <protection locked="0" hidden="1"/>
    </xf>
    <xf numFmtId="0" fontId="10" fillId="8" borderId="10" xfId="0" applyFont="1" applyFill="1" applyBorder="1" applyAlignment="1" applyProtection="1">
      <alignment horizontal="center" vertical="center"/>
      <protection locked="0" hidden="1"/>
    </xf>
    <xf numFmtId="0" fontId="10" fillId="3" borderId="9" xfId="0" applyFont="1" applyFill="1" applyBorder="1" applyAlignment="1" applyProtection="1">
      <alignment horizontal="center" vertical="center"/>
      <protection locked="0" hidden="1"/>
    </xf>
    <xf numFmtId="0" fontId="10" fillId="3" borderId="10" xfId="0" applyFont="1" applyFill="1" applyBorder="1" applyAlignment="1" applyProtection="1">
      <alignment horizontal="center" vertical="center"/>
      <protection locked="0" hidden="1"/>
    </xf>
    <xf numFmtId="0" fontId="11" fillId="3" borderId="1" xfId="0" applyFont="1" applyFill="1" applyBorder="1" applyAlignment="1" applyProtection="1">
      <alignment horizontal="left" vertical="center"/>
      <protection locked="0" hidden="1"/>
    </xf>
    <xf numFmtId="0" fontId="11" fillId="3" borderId="2" xfId="0" applyFont="1" applyFill="1" applyBorder="1" applyAlignment="1" applyProtection="1">
      <alignment horizontal="left" vertical="center"/>
      <protection locked="0" hidden="1"/>
    </xf>
    <xf numFmtId="0" fontId="11" fillId="3" borderId="3" xfId="0" applyFont="1" applyFill="1" applyBorder="1" applyAlignment="1" applyProtection="1">
      <alignment horizontal="left" vertical="center"/>
      <protection locked="0" hidden="1"/>
    </xf>
    <xf numFmtId="0" fontId="4" fillId="2" borderId="2" xfId="0" applyFont="1" applyFill="1" applyBorder="1" applyProtection="1">
      <protection hidden="1"/>
    </xf>
    <xf numFmtId="0" fontId="0" fillId="2" borderId="2" xfId="0" applyFill="1" applyBorder="1" applyProtection="1">
      <protection hidden="1"/>
    </xf>
    <xf numFmtId="0" fontId="0" fillId="2" borderId="3" xfId="0" applyFill="1" applyBorder="1" applyProtection="1">
      <protection hidden="1"/>
    </xf>
    <xf numFmtId="0" fontId="11" fillId="3" borderId="7" xfId="0" applyFont="1" applyFill="1" applyBorder="1" applyAlignment="1" applyProtection="1">
      <alignment horizontal="left" vertical="center"/>
      <protection locked="0" hidden="1"/>
    </xf>
    <xf numFmtId="0" fontId="11" fillId="3" borderId="0" xfId="0" applyFont="1" applyFill="1" applyAlignment="1" applyProtection="1">
      <alignment horizontal="left" vertical="center"/>
      <protection locked="0" hidden="1"/>
    </xf>
    <xf numFmtId="0" fontId="11" fillId="3" borderId="8" xfId="0" applyFont="1" applyFill="1" applyBorder="1" applyAlignment="1" applyProtection="1">
      <alignment horizontal="left" vertical="center"/>
      <protection locked="0" hidden="1"/>
    </xf>
    <xf numFmtId="0" fontId="11" fillId="3" borderId="7" xfId="0" applyFont="1" applyFill="1" applyBorder="1" applyAlignment="1" applyProtection="1">
      <alignment horizontal="left" vertical="center" wrapText="1"/>
      <protection locked="0" hidden="1"/>
    </xf>
    <xf numFmtId="0" fontId="11" fillId="3" borderId="0" xfId="0" applyFont="1" applyFill="1" applyAlignment="1" applyProtection="1">
      <alignment horizontal="left" vertical="center" wrapText="1"/>
      <protection locked="0" hidden="1"/>
    </xf>
    <xf numFmtId="0" fontId="11" fillId="3" borderId="8" xfId="0" applyFont="1" applyFill="1" applyBorder="1" applyAlignment="1" applyProtection="1">
      <alignment horizontal="left" vertical="center" wrapText="1"/>
      <protection locked="0" hidden="1"/>
    </xf>
    <xf numFmtId="0" fontId="11" fillId="3" borderId="4" xfId="0" applyFont="1" applyFill="1" applyBorder="1" applyAlignment="1" applyProtection="1">
      <alignment horizontal="left" vertical="center" wrapText="1"/>
      <protection locked="0" hidden="1"/>
    </xf>
    <xf numFmtId="0" fontId="11" fillId="3" borderId="5" xfId="0" applyFont="1" applyFill="1" applyBorder="1" applyAlignment="1" applyProtection="1">
      <alignment horizontal="left" vertical="center" wrapText="1"/>
      <protection locked="0" hidden="1"/>
    </xf>
    <xf numFmtId="0" fontId="11" fillId="3" borderId="6" xfId="0" applyFont="1" applyFill="1" applyBorder="1" applyAlignment="1" applyProtection="1">
      <alignment horizontal="left" vertical="center" wrapText="1"/>
      <protection locked="0" hidden="1"/>
    </xf>
    <xf numFmtId="0" fontId="11" fillId="3" borderId="4" xfId="0" applyFont="1" applyFill="1" applyBorder="1" applyAlignment="1" applyProtection="1">
      <alignment horizontal="left" vertical="center"/>
      <protection locked="0" hidden="1"/>
    </xf>
    <xf numFmtId="0" fontId="11" fillId="3" borderId="5" xfId="0" applyFont="1" applyFill="1" applyBorder="1" applyAlignment="1" applyProtection="1">
      <alignment horizontal="left" vertical="center"/>
      <protection locked="0" hidden="1"/>
    </xf>
    <xf numFmtId="0" fontId="11" fillId="3" borderId="6" xfId="0" applyFont="1" applyFill="1" applyBorder="1" applyAlignment="1" applyProtection="1">
      <alignment horizontal="left" vertical="center"/>
      <protection locked="0" hidden="1"/>
    </xf>
    <xf numFmtId="0" fontId="0" fillId="8" borderId="16" xfId="0" applyFill="1" applyBorder="1" applyAlignment="1" applyProtection="1">
      <alignment horizontal="left" vertical="top" wrapText="1"/>
      <protection locked="0" hidden="1"/>
    </xf>
    <xf numFmtId="0" fontId="0" fillId="8" borderId="17" xfId="0" applyFill="1" applyBorder="1" applyAlignment="1" applyProtection="1">
      <alignment horizontal="left" vertical="top" wrapText="1"/>
      <protection locked="0" hidden="1"/>
    </xf>
    <xf numFmtId="0" fontId="0" fillId="8" borderId="18" xfId="0" applyFill="1" applyBorder="1" applyAlignment="1" applyProtection="1">
      <alignment horizontal="left" vertical="top" wrapText="1"/>
      <protection locked="0" hidden="1"/>
    </xf>
    <xf numFmtId="0" fontId="1" fillId="2" borderId="22" xfId="0" applyFont="1" applyFill="1" applyBorder="1" applyAlignment="1" applyProtection="1">
      <alignment horizontal="left"/>
      <protection hidden="1"/>
    </xf>
    <xf numFmtId="0" fontId="1" fillId="2" borderId="29" xfId="0" applyFont="1" applyFill="1" applyBorder="1" applyAlignment="1" applyProtection="1">
      <alignment horizontal="left"/>
      <protection hidden="1"/>
    </xf>
    <xf numFmtId="0" fontId="1" fillId="2" borderId="23" xfId="0" applyFont="1" applyFill="1" applyBorder="1" applyAlignment="1" applyProtection="1">
      <alignment horizontal="left"/>
      <protection hidden="1"/>
    </xf>
    <xf numFmtId="0" fontId="1" fillId="2" borderId="24" xfId="0" applyFont="1" applyFill="1" applyBorder="1" applyAlignment="1" applyProtection="1">
      <alignment horizontal="left" vertical="center"/>
      <protection hidden="1"/>
    </xf>
    <xf numFmtId="0" fontId="1" fillId="2" borderId="30" xfId="0" applyFont="1" applyFill="1" applyBorder="1" applyAlignment="1" applyProtection="1">
      <alignment horizontal="left" vertical="center"/>
      <protection hidden="1"/>
    </xf>
    <xf numFmtId="0" fontId="1" fillId="2" borderId="25" xfId="0" applyFont="1" applyFill="1" applyBorder="1" applyAlignment="1" applyProtection="1">
      <alignment horizontal="left" vertical="center"/>
      <protection hidden="1"/>
    </xf>
    <xf numFmtId="0" fontId="1" fillId="2" borderId="26" xfId="0" applyFont="1" applyFill="1" applyBorder="1" applyAlignment="1" applyProtection="1">
      <alignment horizontal="left" vertical="top"/>
      <protection hidden="1"/>
    </xf>
    <xf numFmtId="0" fontId="1" fillId="2" borderId="31" xfId="0" applyFont="1" applyFill="1" applyBorder="1" applyAlignment="1" applyProtection="1">
      <alignment horizontal="left" vertical="top"/>
      <protection hidden="1"/>
    </xf>
    <xf numFmtId="0" fontId="1" fillId="2" borderId="27" xfId="0" applyFont="1" applyFill="1" applyBorder="1" applyAlignment="1" applyProtection="1">
      <alignment horizontal="left" vertical="top"/>
      <protection hidden="1"/>
    </xf>
    <xf numFmtId="43" fontId="0" fillId="0" borderId="0" xfId="0" applyNumberFormat="1" applyProtection="1">
      <protection hidden="1"/>
    </xf>
    <xf numFmtId="0" fontId="4" fillId="2" borderId="8" xfId="0" applyFont="1" applyFill="1" applyBorder="1" applyAlignment="1" applyProtection="1">
      <alignment horizontal="left" vertical="center" wrapText="1"/>
      <protection hidden="1"/>
    </xf>
    <xf numFmtId="164" fontId="4" fillId="2" borderId="36" xfId="1" applyNumberFormat="1" applyFont="1" applyFill="1" applyBorder="1" applyAlignment="1" applyProtection="1">
      <alignment horizontal="right"/>
      <protection hidden="1"/>
    </xf>
    <xf numFmtId="164" fontId="4" fillId="2" borderId="4" xfId="1" applyNumberFormat="1" applyFont="1" applyFill="1" applyBorder="1" applyAlignment="1" applyProtection="1">
      <alignment horizontal="right" vertical="center"/>
      <protection hidden="1"/>
    </xf>
    <xf numFmtId="164" fontId="4" fillId="2" borderId="5" xfId="1" applyNumberFormat="1" applyFont="1" applyFill="1" applyBorder="1" applyAlignment="1" applyProtection="1">
      <alignment horizontal="right" vertical="center"/>
      <protection hidden="1"/>
    </xf>
    <xf numFmtId="164" fontId="1" fillId="2" borderId="5" xfId="1" applyNumberFormat="1" applyFont="1" applyFill="1" applyBorder="1" applyAlignment="1" applyProtection="1">
      <alignment horizontal="right" vertical="center"/>
      <protection hidden="1"/>
    </xf>
    <xf numFmtId="164" fontId="1" fillId="2" borderId="6" xfId="1" applyNumberFormat="1" applyFont="1" applyFill="1" applyBorder="1" applyAlignment="1" applyProtection="1">
      <alignment horizontal="right" vertical="center"/>
      <protection hidden="1"/>
    </xf>
    <xf numFmtId="164" fontId="1" fillId="2" borderId="13" xfId="1" applyNumberFormat="1" applyFont="1" applyFill="1" applyBorder="1" applyAlignment="1" applyProtection="1">
      <alignment horizontal="right"/>
      <protection hidden="1"/>
    </xf>
    <xf numFmtId="164" fontId="3" fillId="4" borderId="14" xfId="1" applyNumberFormat="1" applyFont="1" applyFill="1" applyBorder="1" applyProtection="1">
      <protection hidden="1"/>
    </xf>
    <xf numFmtId="164" fontId="4" fillId="2" borderId="28" xfId="1" applyNumberFormat="1" applyFont="1" applyFill="1" applyBorder="1" applyAlignment="1" applyProtection="1">
      <alignment horizontal="right"/>
      <protection hidden="1"/>
    </xf>
    <xf numFmtId="164" fontId="4" fillId="2" borderId="12" xfId="1" quotePrefix="1" applyNumberFormat="1" applyFont="1" applyFill="1" applyBorder="1" applyAlignment="1" applyProtection="1">
      <alignment horizontal="right"/>
      <protection hidden="1"/>
    </xf>
    <xf numFmtId="164" fontId="4" fillId="2" borderId="32" xfId="1" applyNumberFormat="1" applyFont="1" applyFill="1" applyBorder="1" applyAlignment="1" applyProtection="1">
      <alignment horizontal="right"/>
      <protection hidden="1"/>
    </xf>
  </cellXfs>
  <cellStyles count="3">
    <cellStyle name="Comma" xfId="1" builtinId="3"/>
    <cellStyle name="Hyperlink" xfId="2" builtinId="8"/>
    <cellStyle name="Normal" xfId="0" builtinId="0"/>
  </cellStyles>
  <dxfs count="5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colors>
    <mruColors>
      <color rgb="FF9BBB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jpeg"/><Relationship Id="rId4" Type="http://schemas.openxmlformats.org/officeDocument/2006/relationships/image" Target="../media/image7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31750</xdr:rowOff>
    </xdr:from>
    <xdr:to>
      <xdr:col>3</xdr:col>
      <xdr:colOff>421162</xdr:colOff>
      <xdr:row>4</xdr:row>
      <xdr:rowOff>197693</xdr:rowOff>
    </xdr:to>
    <xdr:pic>
      <xdr:nvPicPr>
        <xdr:cNvPr id="47226" name="Afbeelding 2">
          <a:extLst>
            <a:ext uri="{FF2B5EF4-FFF2-40B4-BE49-F238E27FC236}">
              <a16:creationId xmlns:a16="http://schemas.microsoft.com/office/drawing/2014/main" id="{DBBD85C4-359B-4317-BEFE-2146038A33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687917"/>
          <a:ext cx="3014079" cy="407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2</xdr:row>
          <xdr:rowOff>42757</xdr:rowOff>
        </xdr:from>
        <xdr:to>
          <xdr:col>8</xdr:col>
          <xdr:colOff>558587</xdr:colOff>
          <xdr:row>5</xdr:row>
          <xdr:rowOff>130387</xdr:rowOff>
        </xdr:to>
        <xdr:pic>
          <xdr:nvPicPr>
            <xdr:cNvPr id="15" name="MSSQL">
              <a:extLst>
                <a:ext uri="{FF2B5EF4-FFF2-40B4-BE49-F238E27FC236}">
                  <a16:creationId xmlns:a16="http://schemas.microsoft.com/office/drawing/2014/main" id="{FA8189E1-A18E-496E-99A7-06699FA47E8A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Logos" spid="_x0000_s1157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4487333" y="201507"/>
              <a:ext cx="2433742" cy="737023"/>
            </a:xfrm>
            <a:prstGeom prst="rect">
              <a:avLst/>
            </a:prstGeom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374715</xdr:colOff>
      <xdr:row>0</xdr:row>
      <xdr:rowOff>95250</xdr:rowOff>
    </xdr:from>
    <xdr:to>
      <xdr:col>7</xdr:col>
      <xdr:colOff>538030</xdr:colOff>
      <xdr:row>1</xdr:row>
      <xdr:rowOff>219074</xdr:rowOff>
    </xdr:to>
    <xdr:pic>
      <xdr:nvPicPr>
        <xdr:cNvPr id="2" name="Afbeelding 1" descr="HB Software - MKB Fonds">
          <a:extLst>
            <a:ext uri="{FF2B5EF4-FFF2-40B4-BE49-F238E27FC236}">
              <a16:creationId xmlns:a16="http://schemas.microsoft.com/office/drawing/2014/main" id="{EE5A4AFD-DECF-5A29-AD91-D081B9CDE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4715" y="95250"/>
          <a:ext cx="1677790" cy="285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1767013</xdr:colOff>
      <xdr:row>0</xdr:row>
      <xdr:rowOff>152400</xdr:rowOff>
    </xdr:from>
    <xdr:to>
      <xdr:col>4</xdr:col>
      <xdr:colOff>568259</xdr:colOff>
      <xdr:row>2</xdr:row>
      <xdr:rowOff>47625</xdr:rowOff>
    </xdr:to>
    <xdr:pic>
      <xdr:nvPicPr>
        <xdr:cNvPr id="2" name="Afbeelding 1" descr="HB Software - MKB Fonds">
          <a:extLst>
            <a:ext uri="{FF2B5EF4-FFF2-40B4-BE49-F238E27FC236}">
              <a16:creationId xmlns:a16="http://schemas.microsoft.com/office/drawing/2014/main" id="{A14AC1F2-DA50-4AE0-84D4-7F177C71E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9988" y="152400"/>
          <a:ext cx="1677796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95250</xdr:colOff>
      <xdr:row>10</xdr:row>
      <xdr:rowOff>34290</xdr:rowOff>
    </xdr:from>
    <xdr:to>
      <xdr:col>2</xdr:col>
      <xdr:colOff>2122170</xdr:colOff>
      <xdr:row>10</xdr:row>
      <xdr:rowOff>613410</xdr:rowOff>
    </xdr:to>
    <xdr:pic>
      <xdr:nvPicPr>
        <xdr:cNvPr id="3" name="MSSQL">
          <a:extLst>
            <a:ext uri="{FF2B5EF4-FFF2-40B4-BE49-F238E27FC236}">
              <a16:creationId xmlns:a16="http://schemas.microsoft.com/office/drawing/2014/main" id="{A34FA82E-9F2C-473F-9F50-3431C59A57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8225" y="2691765"/>
          <a:ext cx="2026920" cy="579120"/>
        </a:xfrm>
        <a:prstGeom prst="rect">
          <a:avLst/>
        </a:prstGeom>
      </xdr:spPr>
    </xdr:pic>
    <xdr:clientData/>
  </xdr:twoCellAnchor>
  <xdr:twoCellAnchor editAs="oneCell">
    <xdr:from>
      <xdr:col>2</xdr:col>
      <xdr:colOff>68580</xdr:colOff>
      <xdr:row>9</xdr:row>
      <xdr:rowOff>24765</xdr:rowOff>
    </xdr:from>
    <xdr:to>
      <xdr:col>2</xdr:col>
      <xdr:colOff>2205390</xdr:colOff>
      <xdr:row>9</xdr:row>
      <xdr:rowOff>626745</xdr:rowOff>
    </xdr:to>
    <xdr:pic>
      <xdr:nvPicPr>
        <xdr:cNvPr id="4" name="Afbeelding 3" descr="Get started with Dynamics 365 BC ! Buy License for $70 / month">
          <a:extLst>
            <a:ext uri="{FF2B5EF4-FFF2-40B4-BE49-F238E27FC236}">
              <a16:creationId xmlns:a16="http://schemas.microsoft.com/office/drawing/2014/main" id="{AF7EEB25-711D-49A3-928B-F69245EBD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555" y="2034540"/>
          <a:ext cx="2136810" cy="601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59055</xdr:colOff>
      <xdr:row>8</xdr:row>
      <xdr:rowOff>57150</xdr:rowOff>
    </xdr:from>
    <xdr:to>
      <xdr:col>2</xdr:col>
      <xdr:colOff>2200275</xdr:colOff>
      <xdr:row>8</xdr:row>
      <xdr:rowOff>598170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9B9FBC35-B7DB-4674-885B-051F8DD9BD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02030" y="1419225"/>
          <a:ext cx="2141220" cy="541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BBE0E3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BBE0E3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0" row="0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00BFEA96-6724-4830-82B1-0ACF2B28E009}">
  <we:reference id="8bc018e3-f345-40d4-8f1d-97951765d531" version="1.5.0.0" store="EXCatalog" storeType="EXCatalog"/>
  <we:alternateReferences>
    <we:reference id="WA104380862" version="1.5.0.0" store="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xsion365.com/en/this-is-exsion/end-user-license-agreement-eula-of-exsion-reporting-for-microsoft-dynamics-365-business-central/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>
    <pageSetUpPr fitToPage="1"/>
  </sheetPr>
  <dimension ref="A1:XFC56"/>
  <sheetViews>
    <sheetView tabSelected="1" topLeftCell="A19" zoomScale="70" zoomScaleNormal="70" workbookViewId="0">
      <selection activeCell="B30" sqref="B30"/>
    </sheetView>
  </sheetViews>
  <sheetFormatPr defaultColWidth="0" defaultRowHeight="16.5" customHeight="1" zeroHeight="1" x14ac:dyDescent="0.2"/>
  <cols>
    <col min="1" max="1" width="2.5703125" style="2" customWidth="1"/>
    <col min="2" max="2" width="31.140625" style="1" customWidth="1"/>
    <col min="3" max="3" width="7.7109375" style="2" customWidth="1"/>
    <col min="4" max="8" width="10.7109375" style="2" customWidth="1"/>
    <col min="9" max="9" width="10.7109375" style="1" customWidth="1"/>
    <col min="10" max="10" width="2.7109375" style="2" customWidth="1"/>
    <col min="11" max="214" width="0" style="2" hidden="1" customWidth="1"/>
    <col min="215" max="217" width="9.28515625" style="2" hidden="1" customWidth="1"/>
    <col min="218" max="251" width="0" style="2" hidden="1" customWidth="1"/>
    <col min="252" max="252" width="0.7109375" style="2" customWidth="1"/>
    <col min="253" max="253" width="140" style="2" customWidth="1"/>
    <col min="254" max="254" width="2.5703125" style="2" customWidth="1"/>
    <col min="255" max="255" width="39.5703125" style="2" hidden="1" customWidth="1"/>
    <col min="256" max="16383" width="1" style="2" hidden="1"/>
    <col min="16384" max="16384" width="1.7109375" style="2" hidden="1"/>
  </cols>
  <sheetData>
    <row r="1" spans="1:253" s="54" customFormat="1" ht="25.5" hidden="1" x14ac:dyDescent="0.2">
      <c r="B1" s="55" t="s">
        <v>64</v>
      </c>
      <c r="C1" s="79" t="str">
        <f>'Instellingen algemeen'!$B$11</f>
        <v>Groep 1</v>
      </c>
      <c r="D1" s="79" t="str">
        <f>'Instellingen algemeen'!$B$12</f>
        <v>Groep 2</v>
      </c>
      <c r="E1" s="79" t="str">
        <f>'Instellingen algemeen'!$B$13</f>
        <v>Groep 3</v>
      </c>
      <c r="F1" s="79" t="str">
        <f>'Instellingen algemeen'!$B$14</f>
        <v>Groep 4</v>
      </c>
      <c r="G1" s="79" t="str">
        <f>'Instellingen algemeen'!$B$15</f>
        <v>Groep 5</v>
      </c>
      <c r="H1" s="79" t="str">
        <f>'Instellingen algemeen'!$B$16</f>
        <v>Groep 6</v>
      </c>
      <c r="I1" s="79" t="str">
        <f>'Instellingen algemeen'!$B$17</f>
        <v>Groep 7</v>
      </c>
    </row>
    <row r="2" spans="1:253" ht="12.75" x14ac:dyDescent="0.2"/>
    <row r="3" spans="1:253" ht="13.5" thickBot="1" x14ac:dyDescent="0.25"/>
    <row r="4" spans="1:253" ht="19.5" customHeight="1" x14ac:dyDescent="0.3">
      <c r="A4" s="11" t="str">
        <f>RIGHT(C12,1)</f>
        <v>1</v>
      </c>
      <c r="B4" s="9"/>
      <c r="G4" s="30"/>
      <c r="H4" s="80"/>
      <c r="J4" s="3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5" t="s">
        <v>19</v>
      </c>
    </row>
    <row r="5" spans="1:253" ht="18" customHeight="1" thickBot="1" x14ac:dyDescent="0.35">
      <c r="F5" s="30"/>
      <c r="G5" s="30"/>
      <c r="H5" s="27"/>
      <c r="J5" s="6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8" t="s">
        <v>20</v>
      </c>
    </row>
    <row r="6" spans="1:253" s="11" customFormat="1" ht="12.75" customHeight="1" thickBot="1" x14ac:dyDescent="0.25">
      <c r="B6" s="9"/>
      <c r="C6" s="10"/>
      <c r="D6" s="10"/>
      <c r="E6" s="10"/>
      <c r="F6" s="10"/>
      <c r="G6" s="10"/>
      <c r="H6" s="10"/>
      <c r="I6" s="10"/>
    </row>
    <row r="7" spans="1:253" ht="20.100000000000001" customHeight="1" x14ac:dyDescent="0.2">
      <c r="B7" s="74" t="s">
        <v>6</v>
      </c>
      <c r="C7" s="32">
        <v>1</v>
      </c>
      <c r="D7" s="33">
        <v>2</v>
      </c>
      <c r="E7" s="29">
        <v>3</v>
      </c>
      <c r="F7" s="29">
        <v>4</v>
      </c>
      <c r="G7" s="29">
        <v>5</v>
      </c>
      <c r="H7" s="29">
        <v>6</v>
      </c>
      <c r="I7" s="28">
        <v>7</v>
      </c>
      <c r="J7" s="3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5" t="s">
        <v>7</v>
      </c>
    </row>
    <row r="8" spans="1:253" ht="32.25" customHeight="1" x14ac:dyDescent="0.2">
      <c r="B8" s="75" t="s">
        <v>8</v>
      </c>
      <c r="C8" s="39">
        <f t="shared" ref="C8:I8" si="0">VLOOKUP(C$1,IndexLicentiesOnderhoud,2,0)</f>
        <v>3</v>
      </c>
      <c r="D8" s="46">
        <f t="shared" si="0"/>
        <v>7</v>
      </c>
      <c r="E8" s="46">
        <f t="shared" si="0"/>
        <v>15</v>
      </c>
      <c r="F8" s="46">
        <f t="shared" si="0"/>
        <v>25</v>
      </c>
      <c r="G8" s="46">
        <f t="shared" si="0"/>
        <v>50</v>
      </c>
      <c r="H8" s="46">
        <f t="shared" si="0"/>
        <v>100</v>
      </c>
      <c r="I8" s="47" t="str">
        <f t="shared" si="0"/>
        <v>100+</v>
      </c>
      <c r="J8" s="39" t="s">
        <v>4</v>
      </c>
      <c r="IS8" s="36" t="s">
        <v>74</v>
      </c>
    </row>
    <row r="9" spans="1:253" ht="20.25" customHeight="1" thickBot="1" x14ac:dyDescent="0.25">
      <c r="B9" s="76" t="s">
        <v>23</v>
      </c>
      <c r="C9" s="156">
        <f t="shared" ref="C9:H9" si="1">VLOOKUP(C$1,IndexLicentiesOnderhoud,3,0)</f>
        <v>92.5</v>
      </c>
      <c r="D9" s="157">
        <f t="shared" si="1"/>
        <v>180</v>
      </c>
      <c r="E9" s="157">
        <f t="shared" si="1"/>
        <v>310</v>
      </c>
      <c r="F9" s="157">
        <f t="shared" si="1"/>
        <v>387.5</v>
      </c>
      <c r="G9" s="157">
        <f t="shared" si="1"/>
        <v>517.5</v>
      </c>
      <c r="H9" s="158">
        <f t="shared" si="1"/>
        <v>775</v>
      </c>
      <c r="I9" s="159">
        <f>VLOOKUP(I$1,IndexLicentiesOnderhoud,3,0)</f>
        <v>930</v>
      </c>
      <c r="J9" s="39" t="s">
        <v>4</v>
      </c>
      <c r="IS9" s="154" t="str">
        <f>IF(LEFT($C12,2)="Ge","Indien de licentie later wordt uitgebreid naar een licentiegroep, dan betaalt u de licentieprijs behorende bij de gekozen licentiegroep, verminderd met de reeds betaalde licenties.","Indien de licentie wordt uitgebreid, dan betaalt u enkel het prijsverschil tussen de licentiegroepen.")</f>
        <v>Indien de licentie wordt uitgebreid, dan betaalt u enkel het prijsverschil tussen de licentiegroepen.</v>
      </c>
    </row>
    <row r="10" spans="1:253" ht="15.75" customHeight="1" thickBot="1" x14ac:dyDescent="0.25">
      <c r="J10" s="12"/>
      <c r="IS10" s="154"/>
    </row>
    <row r="11" spans="1:253" ht="19.5" customHeight="1" thickBot="1" x14ac:dyDescent="0.25">
      <c r="B11" s="68" t="s">
        <v>40</v>
      </c>
      <c r="C11" s="119" t="s">
        <v>45</v>
      </c>
      <c r="D11" s="120"/>
      <c r="E11" s="3"/>
      <c r="F11" s="4"/>
      <c r="G11" s="86"/>
      <c r="H11" s="4"/>
      <c r="I11" s="5"/>
      <c r="J11" s="12" t="s">
        <v>4</v>
      </c>
      <c r="IS11" s="38" t="s">
        <v>86</v>
      </c>
    </row>
    <row r="12" spans="1:253" ht="19.5" customHeight="1" thickBot="1" x14ac:dyDescent="0.25">
      <c r="B12" s="69" t="s">
        <v>14</v>
      </c>
      <c r="C12" s="121" t="s">
        <v>21</v>
      </c>
      <c r="D12" s="122"/>
      <c r="H12" s="64" t="str">
        <f>IF(LEFT(GekozenLicentie,2)="Ge","Licentie voor "&amp;VLOOKUP(GekozenLicentie,IndexLicentiesOnderhoud,2)&amp;" gebruiker"&amp;IF(VLOOKUP(GekozenLicentie,IndexLicentiesOnderhoud,2)&lt;&gt;1,"s",""),IF(RIGHT(GekozenLicentie,1)&lt;&gt;7,"Licentie voor maximaal "&amp;CHOOSE($A$4,C8,D8,E8,F8,G8,H8,I8)&amp;" gebruikers","Licentie onbeperkt aantal gebruikers"))</f>
        <v>Licentie voor maximaal 3 gebruikers</v>
      </c>
      <c r="I12" s="155">
        <f>VLOOKUP(GekozenLicentie,IndexLicentiesOnderhoud,3,0)</f>
        <v>92.5</v>
      </c>
      <c r="J12" s="16"/>
      <c r="IS12" s="41" t="s">
        <v>85</v>
      </c>
    </row>
    <row r="13" spans="1:253" ht="21" customHeight="1" thickBot="1" x14ac:dyDescent="0.25">
      <c r="B13" s="69" t="s">
        <v>57</v>
      </c>
      <c r="F13" s="44" t="s">
        <v>39</v>
      </c>
      <c r="G13" s="13"/>
      <c r="H13" s="81" t="s">
        <v>87</v>
      </c>
      <c r="I13" s="160">
        <f>IFERROR(IF(H13="Ja",VLOOKUP(GekozenLicentie,IndexLicentiesOnderhoud,4,0),0),0)</f>
        <v>0</v>
      </c>
      <c r="J13" s="12" t="s">
        <v>4</v>
      </c>
      <c r="IS13" s="31" t="s">
        <v>36</v>
      </c>
    </row>
    <row r="14" spans="1:253" ht="15.75" customHeight="1" thickBot="1" x14ac:dyDescent="0.25">
      <c r="B14" s="70"/>
      <c r="C14" s="4"/>
      <c r="D14" s="4"/>
      <c r="E14" s="25"/>
      <c r="F14" s="116" t="s">
        <v>70</v>
      </c>
      <c r="G14" s="117"/>
      <c r="H14" s="118"/>
      <c r="I14" s="161">
        <f>SUM(I12:I13)</f>
        <v>92.5</v>
      </c>
      <c r="J14" s="16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  <c r="IP14" s="7"/>
      <c r="IQ14" s="7"/>
      <c r="IS14" s="45" t="s">
        <v>34</v>
      </c>
    </row>
    <row r="15" spans="1:253" ht="19.5" customHeight="1" thickBot="1" x14ac:dyDescent="0.25">
      <c r="B15" s="71"/>
      <c r="C15" s="7"/>
      <c r="D15" s="7"/>
      <c r="E15" s="7"/>
      <c r="F15" s="23"/>
      <c r="G15" s="23"/>
      <c r="H15" s="58"/>
      <c r="I15" s="63"/>
      <c r="J15" s="16"/>
      <c r="IS15" s="40" t="s">
        <v>41</v>
      </c>
    </row>
    <row r="16" spans="1:253" ht="20.25" customHeight="1" thickBot="1" x14ac:dyDescent="0.25">
      <c r="B16" s="72" t="s">
        <v>24</v>
      </c>
      <c r="C16" s="59"/>
      <c r="D16" s="59"/>
      <c r="E16" s="59"/>
      <c r="F16" s="56" t="s">
        <v>39</v>
      </c>
      <c r="G16" s="4"/>
      <c r="H16" s="81" t="s">
        <v>79</v>
      </c>
      <c r="I16" s="162">
        <f>IFERROR(IF(H16="Ja",VLOOKUP(GekozenLicentie,IndexLicentiesOnderhoud,5,0),0),0)</f>
        <v>46</v>
      </c>
      <c r="J16" s="16"/>
      <c r="IS16" s="31" t="s">
        <v>42</v>
      </c>
    </row>
    <row r="17" spans="1:254" ht="20.25" customHeight="1" thickBot="1" x14ac:dyDescent="0.25">
      <c r="B17" s="70"/>
      <c r="C17" s="4"/>
      <c r="D17" s="4"/>
      <c r="E17" s="25"/>
      <c r="F17" s="116" t="s">
        <v>71</v>
      </c>
      <c r="G17" s="117"/>
      <c r="H17" s="118"/>
      <c r="I17" s="161">
        <f>SUM(I16)</f>
        <v>46</v>
      </c>
      <c r="J17" s="16"/>
      <c r="IS17" s="42" t="s">
        <v>43</v>
      </c>
    </row>
    <row r="18" spans="1:254" ht="20.25" customHeight="1" thickBot="1" x14ac:dyDescent="0.25">
      <c r="B18" s="69"/>
      <c r="I18" s="20"/>
      <c r="J18" s="16"/>
      <c r="IS18" s="41" t="s">
        <v>44</v>
      </c>
    </row>
    <row r="19" spans="1:254" ht="20.25" customHeight="1" thickBot="1" x14ac:dyDescent="0.25">
      <c r="B19" s="69"/>
      <c r="F19" s="116" t="s">
        <v>69</v>
      </c>
      <c r="G19" s="117"/>
      <c r="H19" s="118"/>
      <c r="I19" s="161">
        <f>SUM(I14,I17)</f>
        <v>138.5</v>
      </c>
      <c r="J19" s="16"/>
      <c r="IS19" s="20" t="s">
        <v>50</v>
      </c>
    </row>
    <row r="20" spans="1:254" ht="20.25" customHeight="1" thickBot="1" x14ac:dyDescent="0.25">
      <c r="B20" s="71"/>
      <c r="C20" s="7"/>
      <c r="D20" s="7"/>
      <c r="E20" s="7"/>
      <c r="F20" s="59"/>
      <c r="G20" s="59"/>
      <c r="H20" s="59"/>
      <c r="I20" s="24"/>
      <c r="J20" s="34" t="s">
        <v>4</v>
      </c>
      <c r="IS20" s="31" t="s">
        <v>73</v>
      </c>
    </row>
    <row r="21" spans="1:254" ht="19.5" customHeight="1" x14ac:dyDescent="0.2">
      <c r="B21" s="69" t="s">
        <v>78</v>
      </c>
      <c r="H21" s="82" t="s">
        <v>79</v>
      </c>
      <c r="I21" s="163">
        <f>IF(H21="Ja",IFERROR(VLOOKUP(C11,IndexInstallatie,5,0),0),"")</f>
        <v>495</v>
      </c>
      <c r="J21" s="12"/>
      <c r="IS21" s="41" t="s">
        <v>84</v>
      </c>
    </row>
    <row r="22" spans="1:254" ht="19.5" customHeight="1" x14ac:dyDescent="0.2">
      <c r="B22" s="69" t="s">
        <v>51</v>
      </c>
      <c r="D22" s="43"/>
      <c r="E22" s="73" t="str">
        <f>HYPERLINK("https://www.exsion365.com","www.exsion365.com")</f>
        <v>www.exsion365.com</v>
      </c>
      <c r="G22" s="13"/>
      <c r="H22" s="83">
        <v>1</v>
      </c>
      <c r="I22" s="164">
        <f>$H22*Training</f>
        <v>1475</v>
      </c>
      <c r="J22" s="34" t="s">
        <v>4</v>
      </c>
      <c r="IS22" s="31" t="s">
        <v>47</v>
      </c>
    </row>
    <row r="23" spans="1:254" ht="19.5" customHeight="1" thickBot="1" x14ac:dyDescent="0.25">
      <c r="B23" s="71" t="s">
        <v>11</v>
      </c>
      <c r="C23" s="7"/>
      <c r="D23" s="7"/>
      <c r="E23" s="7"/>
      <c r="F23" s="7"/>
      <c r="G23" s="7"/>
      <c r="H23" s="84">
        <v>0</v>
      </c>
      <c r="I23" s="160">
        <f>$H23*Consultancy</f>
        <v>0</v>
      </c>
      <c r="J23" s="60" t="s">
        <v>4</v>
      </c>
      <c r="IS23" s="61" t="s">
        <v>88</v>
      </c>
    </row>
    <row r="24" spans="1:254" ht="22.5" customHeight="1" thickBot="1" x14ac:dyDescent="0.25">
      <c r="B24" s="14"/>
      <c r="C24" s="4"/>
      <c r="D24" s="4"/>
      <c r="E24" s="4"/>
      <c r="F24" s="59"/>
      <c r="I24" s="2"/>
      <c r="J24" s="60"/>
      <c r="IS24" s="41" t="s">
        <v>89</v>
      </c>
    </row>
    <row r="25" spans="1:254" ht="22.5" customHeight="1" thickBot="1" x14ac:dyDescent="0.25">
      <c r="B25" s="6"/>
      <c r="C25" s="7"/>
      <c r="D25" s="7"/>
      <c r="E25" s="7"/>
      <c r="F25" s="116" t="s">
        <v>72</v>
      </c>
      <c r="G25" s="117"/>
      <c r="H25" s="118"/>
      <c r="I25" s="161">
        <f>SUM(I21:I23)</f>
        <v>1970</v>
      </c>
      <c r="J25" s="6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  <c r="IR25" s="7"/>
      <c r="IS25" s="17"/>
    </row>
    <row r="26" spans="1:254" ht="13.5" thickBot="1" x14ac:dyDescent="0.25">
      <c r="H26" s="57"/>
      <c r="I26" s="57"/>
      <c r="IT26" s="16"/>
    </row>
    <row r="27" spans="1:254" ht="20.100000000000001" customHeight="1" thickBot="1" x14ac:dyDescent="0.25">
      <c r="B27" s="74" t="s">
        <v>13</v>
      </c>
      <c r="C27" s="126"/>
      <c r="D27" s="126"/>
      <c r="E27" s="126"/>
      <c r="F27" s="126"/>
      <c r="G27" s="126"/>
      <c r="H27" s="127"/>
      <c r="I27" s="128"/>
      <c r="J27" s="19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5" t="s">
        <v>22</v>
      </c>
    </row>
    <row r="28" spans="1:254" ht="42" customHeight="1" x14ac:dyDescent="0.2">
      <c r="B28" s="75" t="s">
        <v>2</v>
      </c>
      <c r="C28" s="123"/>
      <c r="D28" s="124"/>
      <c r="E28" s="124"/>
      <c r="F28" s="124"/>
      <c r="G28" s="124"/>
      <c r="H28" s="124"/>
      <c r="I28" s="125"/>
      <c r="J28" s="62" t="s">
        <v>9</v>
      </c>
      <c r="IS28" s="36" t="s">
        <v>83</v>
      </c>
    </row>
    <row r="29" spans="1:254" ht="27.75" customHeight="1" x14ac:dyDescent="0.2">
      <c r="B29" s="77" t="s">
        <v>1</v>
      </c>
      <c r="C29" s="129" t="s">
        <v>80</v>
      </c>
      <c r="D29" s="130"/>
      <c r="E29" s="130"/>
      <c r="F29" s="130"/>
      <c r="G29" s="130"/>
      <c r="H29" s="130"/>
      <c r="I29" s="131"/>
      <c r="J29" s="35" t="s">
        <v>9</v>
      </c>
      <c r="IS29" s="45" t="s">
        <v>35</v>
      </c>
    </row>
    <row r="30" spans="1:254" ht="15.75" customHeight="1" x14ac:dyDescent="0.2">
      <c r="B30" s="69" t="s">
        <v>3</v>
      </c>
      <c r="C30" s="129" t="s">
        <v>80</v>
      </c>
      <c r="D30" s="130"/>
      <c r="E30" s="130"/>
      <c r="F30" s="130"/>
      <c r="G30" s="130"/>
      <c r="H30" s="130"/>
      <c r="I30" s="131"/>
      <c r="J30" s="26" t="s">
        <v>9</v>
      </c>
      <c r="IS30" s="31" t="s">
        <v>38</v>
      </c>
    </row>
    <row r="31" spans="1:254" ht="27" customHeight="1" thickBot="1" x14ac:dyDescent="0.25">
      <c r="B31" s="75" t="s">
        <v>53</v>
      </c>
      <c r="C31" s="138" t="s">
        <v>80</v>
      </c>
      <c r="D31" s="139"/>
      <c r="E31" s="139"/>
      <c r="F31" s="139"/>
      <c r="G31" s="139"/>
      <c r="H31" s="139"/>
      <c r="I31" s="140"/>
      <c r="J31" s="22"/>
      <c r="IR31" s="7"/>
      <c r="IS31" s="37" t="s">
        <v>37</v>
      </c>
    </row>
    <row r="32" spans="1:254" ht="20.100000000000001" customHeight="1" x14ac:dyDescent="0.2">
      <c r="A32" s="13"/>
      <c r="B32" s="78" t="s">
        <v>0</v>
      </c>
      <c r="C32" s="123"/>
      <c r="D32" s="124"/>
      <c r="E32" s="124"/>
      <c r="F32" s="124"/>
      <c r="G32" s="124"/>
      <c r="H32" s="124"/>
      <c r="I32" s="125"/>
      <c r="J32" s="19"/>
      <c r="IS32" s="20" t="str">
        <f>"Voor akkoord "&amp;C28 &amp;":"</f>
        <v>Voor akkoord :</v>
      </c>
    </row>
    <row r="33" spans="2:253" ht="20.100000000000001" customHeight="1" x14ac:dyDescent="0.2">
      <c r="B33" s="69" t="s">
        <v>54</v>
      </c>
      <c r="C33" s="132"/>
      <c r="D33" s="133"/>
      <c r="E33" s="133"/>
      <c r="F33" s="133"/>
      <c r="G33" s="133"/>
      <c r="H33" s="133"/>
      <c r="I33" s="134"/>
      <c r="J33" s="12"/>
      <c r="IS33" s="13"/>
    </row>
    <row r="34" spans="2:253" ht="20.100000000000001" customHeight="1" x14ac:dyDescent="0.2">
      <c r="B34" s="69" t="s">
        <v>52</v>
      </c>
      <c r="C34" s="132"/>
      <c r="D34" s="133"/>
      <c r="E34" s="133"/>
      <c r="F34" s="133"/>
      <c r="G34" s="133"/>
      <c r="H34" s="133"/>
      <c r="I34" s="134"/>
      <c r="J34" s="12"/>
      <c r="IS34" s="20"/>
    </row>
    <row r="35" spans="2:253" ht="20.100000000000001" customHeight="1" x14ac:dyDescent="0.2">
      <c r="B35" s="69" t="s">
        <v>10</v>
      </c>
      <c r="C35" s="132"/>
      <c r="D35" s="133"/>
      <c r="E35" s="133"/>
      <c r="F35" s="133"/>
      <c r="G35" s="133"/>
      <c r="H35" s="133"/>
      <c r="I35" s="134"/>
      <c r="J35" s="16"/>
      <c r="IS35" s="13"/>
    </row>
    <row r="36" spans="2:253" ht="20.100000000000001" customHeight="1" thickBot="1" x14ac:dyDescent="0.25">
      <c r="B36" s="71"/>
      <c r="C36" s="135"/>
      <c r="D36" s="136"/>
      <c r="E36" s="136"/>
      <c r="F36" s="136"/>
      <c r="G36" s="136"/>
      <c r="H36" s="136"/>
      <c r="I36" s="137"/>
      <c r="J36" s="6" t="s">
        <v>9</v>
      </c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17" t="s">
        <v>12</v>
      </c>
    </row>
    <row r="37" spans="2:253" ht="19.5" customHeight="1" thickBot="1" x14ac:dyDescent="0.25"/>
    <row r="38" spans="2:253" ht="12.75" customHeight="1" x14ac:dyDescent="0.2">
      <c r="B38" s="14" t="str">
        <f>"Alle genoemde bedragen zijn in Euro's exclusief BTW. Betaling: 100% bij levering. Aan dit model kunnen geen rechten worden ontleend. De prijzen zijn geldig tot en met "&amp;TEXT(GeldigTot,"DD-MM-JJJJ")</f>
        <v>Alle genoemde bedragen zijn in Euro's exclusief BTW. Betaling: 100% bij levering. Aan dit model kunnen geen rechten worden ontleend. De prijzen zijn geldig tot en met 31-12-2024</v>
      </c>
      <c r="C38" s="4"/>
      <c r="D38" s="4"/>
      <c r="E38" s="4"/>
      <c r="F38" s="4"/>
      <c r="G38" s="4"/>
      <c r="H38" s="4"/>
      <c r="I38" s="18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25"/>
    </row>
    <row r="39" spans="2:253" ht="16.5" customHeight="1" thickBot="1" x14ac:dyDescent="0.25">
      <c r="B39" s="15" t="str">
        <f>"Voor aanvullende informatie kunt u contact opnemen met "&amp;Contact</f>
        <v>Voor aanvullende informatie kunt u contact opnemen met HB Software b.v., Groen van Prinsterersingel 47 - 2805 TD Gouda, tel 0182-580411 mailadres: office@hbsoftware.nl.</v>
      </c>
      <c r="C39" s="7"/>
      <c r="D39" s="7"/>
      <c r="E39" s="7"/>
      <c r="F39" s="7"/>
      <c r="G39" s="7"/>
      <c r="H39" s="7"/>
      <c r="I39" s="21"/>
      <c r="J39" s="22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  <c r="IJ39" s="7"/>
      <c r="IK39" s="7"/>
      <c r="IL39" s="7"/>
      <c r="IM39" s="7"/>
      <c r="IN39" s="7"/>
      <c r="IO39" s="7"/>
      <c r="IP39" s="7"/>
      <c r="IQ39" s="7"/>
      <c r="IR39" s="7"/>
      <c r="IS39" s="8"/>
    </row>
    <row r="40" spans="2:253" ht="16.5" customHeight="1" x14ac:dyDescent="0.2"/>
    <row r="49" spans="1:1" ht="16.5" customHeight="1" x14ac:dyDescent="0.2"/>
    <row r="54" spans="1:1" ht="16.5" hidden="1" customHeight="1" x14ac:dyDescent="0.2">
      <c r="A54" s="44"/>
    </row>
    <row r="55" spans="1:1" ht="16.5" hidden="1" customHeight="1" x14ac:dyDescent="0.2">
      <c r="A55" s="85"/>
    </row>
    <row r="56" spans="1:1" ht="16.5" hidden="1" customHeight="1" x14ac:dyDescent="0.2">
      <c r="A56" s="85"/>
    </row>
  </sheetData>
  <sheetProtection algorithmName="SHA-512" hashValue="NlQeMD/UJv0ROCjZlx5kCZ3Ncriw2syblsTuFpPpmyJnfbW/HDc5xOe6VX6/zRJxt/LHkY9q6PjIjJgjKFfbcQ==" saltValue="IsdX+mTpMi+iJCWwONyEAw==" spinCount="100000" sheet="1" objects="1" scenarios="1"/>
  <mergeCells count="16">
    <mergeCell ref="IS9:IS10"/>
    <mergeCell ref="C34:I34"/>
    <mergeCell ref="C35:I36"/>
    <mergeCell ref="C31:I31"/>
    <mergeCell ref="C33:I33"/>
    <mergeCell ref="C30:I30"/>
    <mergeCell ref="F14:H14"/>
    <mergeCell ref="C11:D11"/>
    <mergeCell ref="C12:D12"/>
    <mergeCell ref="C32:I32"/>
    <mergeCell ref="F17:H17"/>
    <mergeCell ref="F19:H19"/>
    <mergeCell ref="C27:I27"/>
    <mergeCell ref="C28:I28"/>
    <mergeCell ref="C29:I29"/>
    <mergeCell ref="F25:H25"/>
  </mergeCells>
  <phoneticPr fontId="2" type="noConversion"/>
  <conditionalFormatting sqref="D7 D8:I8">
    <cfRule type="expression" dxfId="4" priority="6" stopIfTrue="1">
      <formula>IF(AND(#REF!&lt;&gt;0,#REF!=0),1,0)</formula>
    </cfRule>
  </conditionalFormatting>
  <conditionalFormatting sqref="H22:H23">
    <cfRule type="expression" dxfId="3" priority="10" stopIfTrue="1">
      <formula>$C$11&gt;#REF!</formula>
    </cfRule>
  </conditionalFormatting>
  <conditionalFormatting sqref="I12:I13">
    <cfRule type="expression" dxfId="2" priority="1" stopIfTrue="1">
      <formula>IF(AND(#REF!="J",SUM(#REF!)=0),1,0)</formula>
    </cfRule>
  </conditionalFormatting>
  <conditionalFormatting sqref="I16 I22:I23">
    <cfRule type="expression" dxfId="1" priority="4" stopIfTrue="1">
      <formula>IF(AND(#REF!="J",SUM(#REF!)=0),1,0)</formula>
    </cfRule>
  </conditionalFormatting>
  <dataValidations disablePrompts="1" count="6">
    <dataValidation type="whole" allowBlank="1" showInputMessage="1" showErrorMessage="1" sqref="H23" xr:uid="{00000000-0002-0000-0100-000000000000}">
      <formula1>0</formula1>
      <formula2>10</formula2>
    </dataValidation>
    <dataValidation type="whole" allowBlank="1" showInputMessage="1" showErrorMessage="1" sqref="D7 D8:H8" xr:uid="{00000000-0002-0000-0100-000002000000}">
      <formula1>0</formula1>
      <formula2>999</formula2>
    </dataValidation>
    <dataValidation type="list" allowBlank="1" showInputMessage="1" showErrorMessage="1" sqref="C12" xr:uid="{00000000-0002-0000-0100-000004000000}">
      <formula1>LstGroepen</formula1>
    </dataValidation>
    <dataValidation type="list" showInputMessage="1" showErrorMessage="1" sqref="C11" xr:uid="{36E0FE1E-B13F-47B3-A359-130235F5D226}">
      <formula1>LstInstallaties</formula1>
    </dataValidation>
    <dataValidation type="list" allowBlank="1" showInputMessage="1" showErrorMessage="1" sqref="H13 H16" xr:uid="{767F500B-3624-4CCC-937C-9B236F8B97E5}">
      <formula1>"Ja,Nee"</formula1>
    </dataValidation>
    <dataValidation type="list" allowBlank="1" showInputMessage="1" showErrorMessage="1" sqref="H21" xr:uid="{CE173124-BAE6-4023-8286-9A2F6DB7D839}">
      <formula1>"Ja,Nee,N.V.T."</formula1>
    </dataValidation>
  </dataValidations>
  <hyperlinks>
    <hyperlink ref="IS31" r:id="rId1" xr:uid="{93C1909A-3F97-40A1-AF8D-D182AA58936A}"/>
  </hyperlinks>
  <printOptions horizontalCentered="1" verticalCentered="1"/>
  <pageMargins left="0.11811023622047245" right="0.11811023622047245" top="0.51181102362204722" bottom="0.51181102362204722" header="0.51181102362204722" footer="0.51181102362204722"/>
  <pageSetup paperSize="9" scale="59" orientation="landscape" r:id="rId2"/>
  <headerFooter alignWithMargins="0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A1:I44"/>
  <sheetViews>
    <sheetView showGridLines="0" topLeftCell="A18" workbookViewId="0">
      <selection activeCell="F29" sqref="F29"/>
    </sheetView>
  </sheetViews>
  <sheetFormatPr defaultColWidth="0" defaultRowHeight="12.75" zeroHeight="1" x14ac:dyDescent="0.2"/>
  <cols>
    <col min="1" max="1" width="2.28515625" style="87" customWidth="1"/>
    <col min="2" max="2" width="15.140625" style="87" customWidth="1"/>
    <col min="3" max="3" width="12.5703125" style="87" customWidth="1"/>
    <col min="4" max="6" width="13.5703125" style="87" customWidth="1"/>
    <col min="7" max="8" width="9.140625" style="87" customWidth="1"/>
    <col min="9" max="9" width="3" style="87" customWidth="1"/>
    <col min="10" max="16384" width="9.140625" style="87" hidden="1"/>
  </cols>
  <sheetData>
    <row r="1" spans="2:8" x14ac:dyDescent="0.2"/>
    <row r="2" spans="2:8" ht="18" x14ac:dyDescent="0.25">
      <c r="B2" s="88" t="s">
        <v>59</v>
      </c>
    </row>
    <row r="3" spans="2:8" ht="5.25" customHeight="1" x14ac:dyDescent="0.2"/>
    <row r="4" spans="2:8" x14ac:dyDescent="0.2">
      <c r="B4" s="89"/>
      <c r="C4" s="89"/>
      <c r="D4" s="89"/>
      <c r="E4" s="89"/>
      <c r="F4" s="89"/>
      <c r="G4" s="89"/>
      <c r="H4" s="89"/>
    </row>
    <row r="5" spans="2:8" ht="5.25" customHeight="1" x14ac:dyDescent="0.2"/>
    <row r="6" spans="2:8" x14ac:dyDescent="0.2">
      <c r="B6" s="90" t="s">
        <v>56</v>
      </c>
    </row>
    <row r="7" spans="2:8" ht="5.25" customHeight="1" x14ac:dyDescent="0.2"/>
    <row r="8" spans="2:8" ht="38.25" x14ac:dyDescent="0.2">
      <c r="B8" s="91" t="s">
        <v>63</v>
      </c>
      <c r="C8" s="92" t="s">
        <v>26</v>
      </c>
      <c r="D8" s="93" t="s">
        <v>75</v>
      </c>
      <c r="E8" s="93" t="s">
        <v>76</v>
      </c>
      <c r="F8" s="94" t="s">
        <v>55</v>
      </c>
    </row>
    <row r="9" spans="2:8" x14ac:dyDescent="0.2">
      <c r="B9" s="95" t="s">
        <v>32</v>
      </c>
      <c r="C9" s="96">
        <v>1</v>
      </c>
      <c r="D9" s="107">
        <v>37.5</v>
      </c>
      <c r="E9" s="111">
        <v>99</v>
      </c>
      <c r="F9" s="108">
        <v>16</v>
      </c>
      <c r="G9" s="153"/>
    </row>
    <row r="10" spans="2:8" x14ac:dyDescent="0.2">
      <c r="B10" s="97" t="s">
        <v>33</v>
      </c>
      <c r="C10" s="98">
        <v>2</v>
      </c>
      <c r="D10" s="109">
        <v>67.5</v>
      </c>
      <c r="E10" s="111">
        <v>99</v>
      </c>
      <c r="F10" s="110">
        <v>31</v>
      </c>
      <c r="G10" s="153"/>
    </row>
    <row r="11" spans="2:8" x14ac:dyDescent="0.2">
      <c r="B11" s="97" t="s">
        <v>21</v>
      </c>
      <c r="C11" s="50">
        <v>3</v>
      </c>
      <c r="D11" s="109">
        <v>92.5</v>
      </c>
      <c r="E11" s="111">
        <v>99</v>
      </c>
      <c r="F11" s="110">
        <v>46</v>
      </c>
      <c r="G11" s="153"/>
    </row>
    <row r="12" spans="2:8" x14ac:dyDescent="0.2">
      <c r="B12" s="97" t="s">
        <v>27</v>
      </c>
      <c r="C12" s="51">
        <v>7</v>
      </c>
      <c r="D12" s="109">
        <v>180</v>
      </c>
      <c r="E12" s="111">
        <v>99</v>
      </c>
      <c r="F12" s="110">
        <v>72</v>
      </c>
      <c r="G12" s="153"/>
    </row>
    <row r="13" spans="2:8" x14ac:dyDescent="0.2">
      <c r="B13" s="97" t="s">
        <v>25</v>
      </c>
      <c r="C13" s="51">
        <v>15</v>
      </c>
      <c r="D13" s="109">
        <v>310</v>
      </c>
      <c r="E13" s="111">
        <v>99</v>
      </c>
      <c r="F13" s="110">
        <v>77</v>
      </c>
      <c r="G13" s="153"/>
    </row>
    <row r="14" spans="2:8" x14ac:dyDescent="0.2">
      <c r="B14" s="97" t="s">
        <v>28</v>
      </c>
      <c r="C14" s="51">
        <v>25</v>
      </c>
      <c r="D14" s="109">
        <v>387.5</v>
      </c>
      <c r="E14" s="111">
        <v>99</v>
      </c>
      <c r="F14" s="110">
        <v>83</v>
      </c>
      <c r="G14" s="153"/>
    </row>
    <row r="15" spans="2:8" x14ac:dyDescent="0.2">
      <c r="B15" s="97" t="s">
        <v>29</v>
      </c>
      <c r="C15" s="51">
        <v>50</v>
      </c>
      <c r="D15" s="109">
        <v>517.5</v>
      </c>
      <c r="E15" s="111">
        <v>99</v>
      </c>
      <c r="F15" s="110">
        <v>88</v>
      </c>
      <c r="G15" s="153"/>
    </row>
    <row r="16" spans="2:8" x14ac:dyDescent="0.2">
      <c r="B16" s="97" t="s">
        <v>30</v>
      </c>
      <c r="C16" s="51">
        <v>100</v>
      </c>
      <c r="D16" s="112">
        <v>775</v>
      </c>
      <c r="E16" s="111">
        <v>99</v>
      </c>
      <c r="F16" s="110">
        <v>93</v>
      </c>
      <c r="G16" s="153"/>
    </row>
    <row r="17" spans="2:7" x14ac:dyDescent="0.2">
      <c r="B17" s="99" t="s">
        <v>31</v>
      </c>
      <c r="C17" s="52" t="s">
        <v>5</v>
      </c>
      <c r="D17" s="113">
        <v>930</v>
      </c>
      <c r="E17" s="111">
        <v>99</v>
      </c>
      <c r="F17" s="114">
        <v>103</v>
      </c>
      <c r="G17" s="153"/>
    </row>
    <row r="18" spans="2:7" x14ac:dyDescent="0.2"/>
    <row r="19" spans="2:7" x14ac:dyDescent="0.2">
      <c r="B19" s="90" t="s">
        <v>60</v>
      </c>
    </row>
    <row r="20" spans="2:7" ht="5.25" customHeight="1" x14ac:dyDescent="0.2"/>
    <row r="21" spans="2:7" x14ac:dyDescent="0.2"/>
    <row r="22" spans="2:7" ht="25.5" x14ac:dyDescent="0.2">
      <c r="B22" s="91" t="s">
        <v>67</v>
      </c>
      <c r="C22" s="100" t="s">
        <v>68</v>
      </c>
      <c r="D22" s="100"/>
      <c r="E22" s="100"/>
      <c r="F22" s="101" t="s">
        <v>66</v>
      </c>
    </row>
    <row r="23" spans="2:7" x14ac:dyDescent="0.2">
      <c r="B23" s="102" t="s">
        <v>45</v>
      </c>
      <c r="C23" s="144" t="s">
        <v>81</v>
      </c>
      <c r="D23" s="145"/>
      <c r="E23" s="146"/>
      <c r="F23" s="108">
        <v>495</v>
      </c>
    </row>
    <row r="24" spans="2:7" x14ac:dyDescent="0.2">
      <c r="B24" s="103" t="s">
        <v>48</v>
      </c>
      <c r="C24" s="147" t="s">
        <v>82</v>
      </c>
      <c r="D24" s="148"/>
      <c r="E24" s="149"/>
      <c r="F24" s="110">
        <v>495</v>
      </c>
    </row>
    <row r="25" spans="2:7" x14ac:dyDescent="0.2">
      <c r="B25" s="104" t="s">
        <v>46</v>
      </c>
      <c r="C25" s="150" t="s">
        <v>65</v>
      </c>
      <c r="D25" s="151"/>
      <c r="E25" s="152"/>
      <c r="F25" s="114">
        <v>995</v>
      </c>
    </row>
    <row r="26" spans="2:7" x14ac:dyDescent="0.2"/>
    <row r="27" spans="2:7" x14ac:dyDescent="0.2">
      <c r="B27" s="87" t="s">
        <v>15</v>
      </c>
      <c r="F27" s="108">
        <v>1475</v>
      </c>
    </row>
    <row r="28" spans="2:7" x14ac:dyDescent="0.2">
      <c r="B28" s="87" t="s">
        <v>16</v>
      </c>
      <c r="F28" s="114">
        <v>1275</v>
      </c>
    </row>
    <row r="29" spans="2:7" x14ac:dyDescent="0.2"/>
    <row r="30" spans="2:7" x14ac:dyDescent="0.2">
      <c r="B30" s="90" t="s">
        <v>58</v>
      </c>
    </row>
    <row r="31" spans="2:7" ht="5.25" customHeight="1" x14ac:dyDescent="0.2"/>
    <row r="32" spans="2:7" ht="44.25" customHeight="1" x14ac:dyDescent="0.2">
      <c r="B32" s="105" t="s">
        <v>17</v>
      </c>
      <c r="C32" s="105"/>
      <c r="D32" s="141" t="s">
        <v>18</v>
      </c>
      <c r="E32" s="142"/>
      <c r="F32" s="143"/>
    </row>
    <row r="33" spans="2:8" x14ac:dyDescent="0.2">
      <c r="B33" s="106" t="s">
        <v>61</v>
      </c>
      <c r="D33" s="115">
        <v>45657</v>
      </c>
    </row>
    <row r="34" spans="2:8" ht="5.25" customHeight="1" x14ac:dyDescent="0.2"/>
    <row r="35" spans="2:8" x14ac:dyDescent="0.2">
      <c r="B35" s="89"/>
      <c r="C35" s="89"/>
      <c r="D35" s="89"/>
      <c r="E35" s="89"/>
      <c r="F35" s="89"/>
      <c r="G35" s="89"/>
      <c r="H35" s="89"/>
    </row>
    <row r="36" spans="2:8" x14ac:dyDescent="0.2"/>
    <row r="44" spans="2:8" x14ac:dyDescent="0.2"/>
  </sheetData>
  <mergeCells count="4">
    <mergeCell ref="D32:F32"/>
    <mergeCell ref="C23:E23"/>
    <mergeCell ref="C24:E24"/>
    <mergeCell ref="C25:E25"/>
  </mergeCells>
  <phoneticPr fontId="2" type="noConversion"/>
  <conditionalFormatting sqref="C12:C17">
    <cfRule type="expression" dxfId="0" priority="1" stopIfTrue="1">
      <formula>IF(AND(#REF!&lt;&gt;0,#REF!=0),1,0)</formula>
    </cfRule>
  </conditionalFormatting>
  <dataValidations count="1">
    <dataValidation type="whole" allowBlank="1" showInputMessage="1" showErrorMessage="1" sqref="C12:C16" xr:uid="{9BD6EC49-0136-4BAF-A339-B5318D15DCFA}">
      <formula1>0</formula1>
      <formula2>999</formula2>
    </dataValidation>
  </dataValidations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DC852-B8AE-4FB8-961D-39FBA7196E81}">
  <sheetPr codeName="Blad3">
    <pageSetUpPr fitToPage="1"/>
  </sheetPr>
  <dimension ref="A1:H14"/>
  <sheetViews>
    <sheetView showGridLines="0" workbookViewId="0">
      <selection activeCell="B24" sqref="B24"/>
    </sheetView>
  </sheetViews>
  <sheetFormatPr defaultColWidth="0" defaultRowHeight="12.75" zeroHeight="1" x14ac:dyDescent="0.2"/>
  <cols>
    <col min="1" max="1" width="3.140625" customWidth="1"/>
    <col min="2" max="2" width="11" customWidth="1"/>
    <col min="3" max="3" width="34" customWidth="1"/>
    <col min="4" max="5" width="9.140625" customWidth="1"/>
    <col min="6" max="6" width="3.140625" customWidth="1"/>
    <col min="7" max="8" width="0" hidden="1" customWidth="1"/>
    <col min="9" max="16384" width="9.140625" hidden="1"/>
  </cols>
  <sheetData>
    <row r="1" spans="2:5" x14ac:dyDescent="0.2"/>
    <row r="2" spans="2:5" ht="18" x14ac:dyDescent="0.25">
      <c r="B2" s="48" t="s">
        <v>59</v>
      </c>
    </row>
    <row r="3" spans="2:5" x14ac:dyDescent="0.2"/>
    <row r="4" spans="2:5" x14ac:dyDescent="0.2">
      <c r="B4" s="49"/>
      <c r="C4" s="49"/>
      <c r="D4" s="49"/>
      <c r="E4" s="49"/>
    </row>
    <row r="5" spans="2:5" x14ac:dyDescent="0.2"/>
    <row r="6" spans="2:5" x14ac:dyDescent="0.2">
      <c r="B6" s="53" t="s">
        <v>62</v>
      </c>
    </row>
    <row r="7" spans="2:5" x14ac:dyDescent="0.2"/>
    <row r="8" spans="2:5" x14ac:dyDescent="0.2">
      <c r="B8" s="65" t="s">
        <v>77</v>
      </c>
      <c r="C8" s="65" t="s">
        <v>49</v>
      </c>
    </row>
    <row r="9" spans="2:5" ht="51" customHeight="1" x14ac:dyDescent="0.2">
      <c r="B9" s="66" t="s">
        <v>45</v>
      </c>
    </row>
    <row r="10" spans="2:5" ht="51" customHeight="1" x14ac:dyDescent="0.2">
      <c r="B10" s="67" t="s">
        <v>48</v>
      </c>
    </row>
    <row r="11" spans="2:5" ht="51" customHeight="1" x14ac:dyDescent="0.2">
      <c r="B11" s="66" t="s">
        <v>46</v>
      </c>
    </row>
    <row r="12" spans="2:5" x14ac:dyDescent="0.2"/>
    <row r="13" spans="2:5" x14ac:dyDescent="0.2">
      <c r="B13" s="49"/>
      <c r="C13" s="49"/>
      <c r="D13" s="49"/>
      <c r="E13" s="49"/>
    </row>
    <row r="14" spans="2:5" x14ac:dyDescent="0.2"/>
  </sheetData>
  <pageMargins left="0.70866141732283472" right="0.70866141732283472" top="0.74803149606299213" bottom="0.74803149606299213" header="0.31496062992125984" footer="0.31496062992125984"/>
  <pageSetup paperSize="9"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0DBDF967379649BBF146AF88E48338" ma:contentTypeVersion="2" ma:contentTypeDescription="Een nieuw document maken." ma:contentTypeScope="" ma:versionID="1b371b1eaf0750091804b787dd7c3220">
  <xsd:schema xmlns:xsd="http://www.w3.org/2001/XMLSchema" xmlns:xs="http://www.w3.org/2001/XMLSchema" xmlns:p="http://schemas.microsoft.com/office/2006/metadata/properties" xmlns:ns2="b5fd2c84-4805-4765-90e8-36c11a9ef988" targetNamespace="http://schemas.microsoft.com/office/2006/metadata/properties" ma:root="true" ma:fieldsID="4233ff3310e21a156b1bebceec6d23bd" ns2:_="">
    <xsd:import namespace="b5fd2c84-4805-4765-90e8-36c11a9ef9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fd2c84-4805-4765-90e8-36c11a9ef9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88E9B1C9-D46F-471D-A4AC-A76B867CFC2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F69A8B-0FC6-4AF1-BE66-E69128473D83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5fd2c84-4805-4765-90e8-36c11a9ef988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061C585-4925-4A4A-9C60-0F97120799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fd2c84-4805-4765-90e8-36c11a9ef9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785D613-4548-46AB-BBCC-DF75DDDD210E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Prijzen</vt:lpstr>
      <vt:lpstr>Consultancy</vt:lpstr>
      <vt:lpstr>Contact</vt:lpstr>
      <vt:lpstr>GekozenLicentie</vt:lpstr>
      <vt:lpstr>GeldigTot</vt:lpstr>
      <vt:lpstr>IndexInstallatie</vt:lpstr>
      <vt:lpstr>IndexLicentiesOnderhoud</vt:lpstr>
      <vt:lpstr>Installatie</vt:lpstr>
      <vt:lpstr>LstGroepen</vt:lpstr>
      <vt:lpstr>LstInstallaties</vt:lpstr>
      <vt:lpstr>'Instellingen algemeen'!Print_Area</vt:lpstr>
      <vt:lpstr>'Instellingen logo''s'!Print_Area</vt:lpstr>
      <vt:lpstr>Prijzen!Print_Area</vt:lpstr>
      <vt:lpstr>Training</vt:lpstr>
    </vt:vector>
  </TitlesOfParts>
  <Company>ExSION Reporting b.v.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ExSION</dc:creator>
  <cp:lastModifiedBy>Tim Gleuwink</cp:lastModifiedBy>
  <cp:lastPrinted>2022-12-08T12:39:45Z</cp:lastPrinted>
  <dcterms:created xsi:type="dcterms:W3CDTF">2000-09-11T10:32:31Z</dcterms:created>
  <dcterms:modified xsi:type="dcterms:W3CDTF">2023-11-10T12:24:45Z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WWNPSWZFXT5T-60-10</vt:lpwstr>
  </property>
  <property fmtid="{D5CDD505-2E9C-101B-9397-08002B2CF9AE}" pid="3" name="_dlc_DocIdItemGuid">
    <vt:lpwstr>ccc1e7e1-773a-4767-8d44-91ce6c721dbe</vt:lpwstr>
  </property>
  <property fmtid="{D5CDD505-2E9C-101B-9397-08002B2CF9AE}" pid="4" name="_dlc_DocIdUrl">
    <vt:lpwstr>http://hbshre01/ExSION/_layouts/DocIdRedir.aspx?ID=WWNPSWZFXT5T-60-10, WWNPSWZFXT5T-60-10</vt:lpwstr>
  </property>
  <property fmtid="{D5CDD505-2E9C-101B-9397-08002B2CF9AE}" pid="5" name="ContentTypeId">
    <vt:lpwstr>0x010100860DBDF967379649BBF146AF88E48338</vt:lpwstr>
  </property>
</Properties>
</file>